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4C55D4D1-BF90-4FC7-95A5-A88E9185478D}" xr6:coauthVersionLast="47" xr6:coauthVersionMax="47" xr10:uidLastSave="{00000000-0000-0000-0000-000000000000}"/>
  <bookViews>
    <workbookView xWindow="-110" yWindow="-110" windowWidth="19420" windowHeight="10420" xr2:uid="{00000000-000D-0000-FFFF-FFFF00000000}"/>
  </bookViews>
  <sheets>
    <sheet name="2-①" sheetId="16" r:id="rId1"/>
    <sheet name="2-②" sheetId="40" r:id="rId2"/>
    <sheet name="【非表示】1‐⑦差し込み " sheetId="38" state="hidden" r:id="rId3"/>
    <sheet name="1-⑦" sheetId="39" r:id="rId4"/>
    <sheet name="【非表示】1‐⑧差し込み" sheetId="36" state="hidden" r:id="rId5"/>
    <sheet name="1-⑧ " sheetId="37" r:id="rId6"/>
    <sheet name="2-③" sheetId="22" r:id="rId7"/>
    <sheet name="2-④" sheetId="31" r:id="rId8"/>
  </sheets>
  <externalReferences>
    <externalReference r:id="rId9"/>
    <externalReference r:id="rId10"/>
    <externalReference r:id="rId11"/>
  </externalReferences>
  <definedNames>
    <definedName name="_xlnm._FilterDatabase" localSheetId="2" hidden="1">'【非表示】1‐⑦差し込み '!$J$1:$J$19</definedName>
    <definedName name="OLE_LINK2" localSheetId="0">'2-①'!$A$2</definedName>
    <definedName name="_xlnm.Print_Area" localSheetId="2">'【非表示】1‐⑦差し込み '!$B$1:$AB$3</definedName>
    <definedName name="_xlnm.Print_Area" localSheetId="4">【非表示】1‐⑧差し込み!$A$1:$AL$3</definedName>
    <definedName name="_xlnm.Print_Area" localSheetId="3">'1-⑦'!$A$1:$C$36</definedName>
    <definedName name="_xlnm.Print_Area" localSheetId="5">'1-⑧ '!$A$1:$C$48</definedName>
    <definedName name="_xlnm.Print_Area" localSheetId="0">'2-①'!$A$1:$M$32</definedName>
    <definedName name="_xlnm.Print_Area" localSheetId="6">'2-③'!$A$1:$F$48</definedName>
    <definedName name="_xlnm.Print_Area" localSheetId="7">'2-④'!$A$1:$AA$56</definedName>
    <definedName name="岩手県">[1]!P_objCWTV4Pull[岩手県]</definedName>
    <definedName name="事業">[1]別紙様式第２様式２_任意事業実施計画書!$J$11:$J$13</definedName>
    <definedName name="青森県">[1]!P_objCWTV4Pull[青森県]</definedName>
    <definedName name="大阪府">[2]!P_objCWTV4Pull[大阪府]</definedName>
    <definedName name="北海道">[1]!P_objCWTV4Pull[北海道]</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1" i="31" l="1"/>
  <c r="M13" i="31"/>
  <c r="M15" i="31"/>
  <c r="M17" i="31"/>
  <c r="M19" i="31"/>
  <c r="M21" i="31"/>
  <c r="E1" i="39"/>
  <c r="B19" i="39" s="1"/>
  <c r="E1" i="37"/>
  <c r="B39" i="37" s="1"/>
  <c r="B20" i="39" l="1"/>
  <c r="B24" i="39"/>
  <c r="B6" i="39"/>
  <c r="B25" i="39"/>
  <c r="B27" i="39"/>
  <c r="B7" i="39"/>
  <c r="B22" i="39"/>
  <c r="B8" i="39"/>
  <c r="B23" i="39"/>
  <c r="B9" i="39"/>
  <c r="B10" i="39"/>
  <c r="B11" i="39"/>
  <c r="B12" i="39"/>
  <c r="B28" i="39"/>
  <c r="B14" i="39"/>
  <c r="B29" i="39"/>
  <c r="B30" i="39"/>
  <c r="B16" i="39"/>
  <c r="B31" i="39"/>
  <c r="B4" i="39"/>
  <c r="B18" i="39"/>
  <c r="B15" i="39"/>
  <c r="B3" i="39"/>
  <c r="B5" i="39"/>
  <c r="B9" i="37"/>
  <c r="B26" i="37"/>
  <c r="B40" i="37"/>
  <c r="B10" i="37"/>
  <c r="B27" i="37"/>
  <c r="B41" i="37"/>
  <c r="B11" i="37"/>
  <c r="B28" i="37"/>
  <c r="B42" i="37"/>
  <c r="B12" i="37"/>
  <c r="B29" i="37"/>
  <c r="B43" i="37"/>
  <c r="B16" i="37"/>
  <c r="B31" i="37"/>
  <c r="B44" i="37"/>
  <c r="B33" i="37"/>
  <c r="B21" i="37"/>
  <c r="B6" i="37"/>
  <c r="B36" i="37"/>
  <c r="B7" i="37"/>
  <c r="B23" i="37"/>
  <c r="B38" i="37"/>
  <c r="B17" i="37"/>
  <c r="B32" i="37"/>
  <c r="B3" i="37"/>
  <c r="B18" i="37"/>
  <c r="B4" i="37"/>
  <c r="B20" i="37"/>
  <c r="B34" i="37"/>
  <c r="B5" i="37"/>
  <c r="B35" i="37"/>
  <c r="B22" i="37"/>
  <c r="B8" i="37"/>
  <c r="B25" i="37"/>
  <c r="D10" i="31" l="1"/>
  <c r="C10" i="31" l="1"/>
  <c r="F4" i="22"/>
  <c r="M4" i="31"/>
  <c r="D16" i="31"/>
  <c r="C16" i="31" s="1"/>
  <c r="D14" i="31"/>
  <c r="C14" i="31" s="1"/>
  <c r="D12" i="31"/>
  <c r="AF12" i="31" s="1"/>
  <c r="D18" i="31"/>
  <c r="C18" i="31" s="1"/>
  <c r="D20" i="31"/>
  <c r="C20" i="31" s="1"/>
  <c r="I23" i="31"/>
  <c r="I22" i="31"/>
  <c r="X21" i="31"/>
  <c r="Y21" i="31" s="1"/>
  <c r="X19" i="31"/>
  <c r="Y19" i="31" s="1"/>
  <c r="X17" i="31"/>
  <c r="Y17" i="31" s="1"/>
  <c r="X15" i="31"/>
  <c r="Y15" i="31" s="1"/>
  <c r="X13" i="31"/>
  <c r="Y13" i="31" s="1"/>
  <c r="X11" i="31"/>
  <c r="Y11" i="31" s="1"/>
  <c r="X9" i="31"/>
  <c r="Y9" i="31" s="1"/>
  <c r="U8" i="31" s="1"/>
  <c r="Z9" i="31" s="1"/>
  <c r="B47" i="37" l="1"/>
  <c r="B35" i="39"/>
  <c r="B48" i="37"/>
  <c r="B46" i="37" s="1"/>
  <c r="B36" i="39"/>
  <c r="U18" i="31"/>
  <c r="M18" i="31" s="1"/>
  <c r="U20" i="31"/>
  <c r="M20" i="31" s="1"/>
  <c r="U16" i="31"/>
  <c r="M16" i="31" s="1"/>
  <c r="U10" i="31"/>
  <c r="M10" i="31" s="1"/>
  <c r="U12" i="31"/>
  <c r="M12" i="31" s="1"/>
  <c r="U14" i="31"/>
  <c r="M14" i="31" s="1"/>
  <c r="AD12" i="31"/>
  <c r="C12" i="31"/>
  <c r="C22" i="31" s="1"/>
  <c r="P27" i="31"/>
  <c r="P26" i="31"/>
  <c r="P28" i="31"/>
  <c r="B34" i="39" l="1"/>
  <c r="P29" i="31"/>
  <c r="AG12" i="31"/>
  <c r="Z19" i="31"/>
  <c r="Z21" i="31"/>
  <c r="Z17" i="31"/>
  <c r="Z13" i="31"/>
  <c r="Z15" i="31"/>
  <c r="Z11" i="31"/>
  <c r="Z23" i="31" l="1"/>
  <c r="E40" i="22" l="1"/>
  <c r="E37" i="22"/>
  <c r="E24" i="22"/>
  <c r="E22" i="22" s="1"/>
  <c r="E12" i="22"/>
  <c r="E7" i="22"/>
  <c r="E18" i="22" l="1"/>
  <c r="E44" i="22"/>
  <c r="E47" i="22"/>
  <c r="E48" i="22" l="1"/>
  <c r="D26" i="16" s="1"/>
  <c r="H1" i="16" l="1"/>
  <c r="E45" i="22" l="1"/>
  <c r="E46" i="22"/>
</calcChain>
</file>

<file path=xl/sharedStrings.xml><?xml version="1.0" encoding="utf-8"?>
<sst xmlns="http://schemas.openxmlformats.org/spreadsheetml/2006/main" count="532" uniqueCount="337">
  <si>
    <t>月</t>
    <rPh sb="0" eb="1">
      <t>ツキ</t>
    </rPh>
    <phoneticPr fontId="3"/>
  </si>
  <si>
    <t>世田谷区長　あて</t>
  </si>
  <si>
    <t>記</t>
  </si>
  <si>
    <t>８　同意事項</t>
  </si>
  <si>
    <t>申請者</t>
    <phoneticPr fontId="3"/>
  </si>
  <si>
    <t>　　　　　　　　　　　　　　　　　</t>
    <phoneticPr fontId="3"/>
  </si>
  <si>
    <t>　　　　　　　　　　　　　　　　　　　　</t>
    <phoneticPr fontId="3"/>
  </si>
  <si>
    <t>名称</t>
    <phoneticPr fontId="3"/>
  </si>
  <si>
    <t>　　　　　　　　　　　　　　　　　　　　　</t>
    <phoneticPr fontId="3"/>
  </si>
  <si>
    <t>所在地</t>
    <phoneticPr fontId="3"/>
  </si>
  <si>
    <t>　　　　　　　　　　　　　　　　　　　　　　　　　　　　　　</t>
    <phoneticPr fontId="3"/>
  </si>
  <si>
    <t>代表者名</t>
    <rPh sb="0" eb="4">
      <t>ダイヒョウシャメイ</t>
    </rPh>
    <phoneticPr fontId="3"/>
  </si>
  <si>
    <t>２　補助事業の目的　　</t>
    <phoneticPr fontId="3"/>
  </si>
  <si>
    <t>別紙、補助事業執行計画書記載のとおり</t>
    <phoneticPr fontId="3"/>
  </si>
  <si>
    <t>１　補助事業の名称　　</t>
    <phoneticPr fontId="3"/>
  </si>
  <si>
    <t>３　補助事業の内容　　</t>
    <phoneticPr fontId="3"/>
  </si>
  <si>
    <t>５　補助事業完了予定日　　　　　</t>
    <phoneticPr fontId="3"/>
  </si>
  <si>
    <t>円</t>
    <rPh sb="0" eb="1">
      <t>エン</t>
    </rPh>
    <phoneticPr fontId="3"/>
  </si>
  <si>
    <t>６　補助金交付申請額</t>
    <phoneticPr fontId="3"/>
  </si>
  <si>
    <t>７　補助金交付申請額の算出基礎　　</t>
    <phoneticPr fontId="3"/>
  </si>
  <si>
    <t>別紙、補助事業計算書及び収支計画書記載のとおり</t>
    <phoneticPr fontId="3"/>
  </si>
  <si>
    <t>第１号様式(第６条関係)</t>
  </si>
  <si>
    <t>４　補助事業の配分及び使用方法　</t>
    <phoneticPr fontId="3"/>
  </si>
  <si>
    <t>名</t>
    <rPh sb="0" eb="1">
      <t>メイ</t>
    </rPh>
    <phoneticPr fontId="3"/>
  </si>
  <si>
    <t>施設名：</t>
    <rPh sb="0" eb="2">
      <t>シセツ</t>
    </rPh>
    <rPh sb="2" eb="3">
      <t>メイ</t>
    </rPh>
    <phoneticPr fontId="8"/>
  </si>
  <si>
    <t>（収入）</t>
    <rPh sb="1" eb="3">
      <t>シュウニュウ</t>
    </rPh>
    <phoneticPr fontId="8"/>
  </si>
  <si>
    <t>（単位：円）</t>
    <phoneticPr fontId="8"/>
  </si>
  <si>
    <t>区　　　　　　　分</t>
    <rPh sb="0" eb="1">
      <t>ク</t>
    </rPh>
    <rPh sb="8" eb="9">
      <t>ブン</t>
    </rPh>
    <phoneticPr fontId="8"/>
  </si>
  <si>
    <t>備考</t>
    <rPh sb="0" eb="2">
      <t>ビコウ</t>
    </rPh>
    <phoneticPr fontId="8"/>
  </si>
  <si>
    <t>収入</t>
    <rPh sb="0" eb="2">
      <t>シュウニュウ</t>
    </rPh>
    <phoneticPr fontId="8"/>
  </si>
  <si>
    <t>←自動計算されます。</t>
    <rPh sb="1" eb="3">
      <t>ジドウ</t>
    </rPh>
    <rPh sb="3" eb="5">
      <t>ケイサン</t>
    </rPh>
    <phoneticPr fontId="3"/>
  </si>
  <si>
    <t>利用料収入</t>
    <rPh sb="0" eb="3">
      <t>リヨウリョウ</t>
    </rPh>
    <rPh sb="3" eb="5">
      <t>シュウニュウ</t>
    </rPh>
    <phoneticPr fontId="8"/>
  </si>
  <si>
    <t>その他</t>
    <rPh sb="2" eb="3">
      <t>タ</t>
    </rPh>
    <phoneticPr fontId="8"/>
  </si>
  <si>
    <t>寄付金収入</t>
    <rPh sb="0" eb="3">
      <t>キフキン</t>
    </rPh>
    <rPh sb="3" eb="5">
      <t>シュウニュウ</t>
    </rPh>
    <phoneticPr fontId="8"/>
  </si>
  <si>
    <t>雑収入</t>
    <rPh sb="0" eb="1">
      <t>ザツ</t>
    </rPh>
    <rPh sb="1" eb="3">
      <t>シュウニュウ</t>
    </rPh>
    <phoneticPr fontId="8"/>
  </si>
  <si>
    <t>借入金</t>
    <rPh sb="0" eb="2">
      <t>カリイレ</t>
    </rPh>
    <rPh sb="2" eb="3">
      <t>キン</t>
    </rPh>
    <phoneticPr fontId="8"/>
  </si>
  <si>
    <t>自己資金</t>
    <rPh sb="0" eb="2">
      <t>ジコ</t>
    </rPh>
    <rPh sb="2" eb="4">
      <t>シキン</t>
    </rPh>
    <phoneticPr fontId="8"/>
  </si>
  <si>
    <t>他事業繰入金</t>
    <rPh sb="0" eb="2">
      <t>タジ</t>
    </rPh>
    <rPh sb="2" eb="3">
      <t>ギョウ</t>
    </rPh>
    <rPh sb="3" eb="5">
      <t>クリイレ</t>
    </rPh>
    <rPh sb="5" eb="6">
      <t>キン</t>
    </rPh>
    <phoneticPr fontId="8"/>
  </si>
  <si>
    <t>（支出）</t>
    <rPh sb="1" eb="3">
      <t>シシュツ</t>
    </rPh>
    <phoneticPr fontId="8"/>
  </si>
  <si>
    <t>支出</t>
    <rPh sb="0" eb="2">
      <t>シシュツ</t>
    </rPh>
    <phoneticPr fontId="8"/>
  </si>
  <si>
    <t>福利厚生費</t>
    <rPh sb="0" eb="2">
      <t>フクリ</t>
    </rPh>
    <rPh sb="2" eb="4">
      <t>コウセイ</t>
    </rPh>
    <rPh sb="4" eb="5">
      <t>ヒ</t>
    </rPh>
    <phoneticPr fontId="8"/>
  </si>
  <si>
    <t>交通費</t>
    <rPh sb="0" eb="3">
      <t>コウツウヒ</t>
    </rPh>
    <phoneticPr fontId="8"/>
  </si>
  <si>
    <t>光熱水費</t>
    <rPh sb="0" eb="2">
      <t>コウネツ</t>
    </rPh>
    <phoneticPr fontId="8"/>
  </si>
  <si>
    <t>通信費</t>
    <rPh sb="0" eb="3">
      <t>ツウシンヒ</t>
    </rPh>
    <phoneticPr fontId="8"/>
  </si>
  <si>
    <t>印刷製本費</t>
    <rPh sb="0" eb="2">
      <t>インサツ</t>
    </rPh>
    <rPh sb="2" eb="4">
      <t>セイホン</t>
    </rPh>
    <rPh sb="4" eb="5">
      <t>ヒ</t>
    </rPh>
    <phoneticPr fontId="8"/>
  </si>
  <si>
    <t>消耗品費</t>
    <rPh sb="0" eb="2">
      <t>ショウモウ</t>
    </rPh>
    <rPh sb="2" eb="3">
      <t>ヒン</t>
    </rPh>
    <rPh sb="3" eb="4">
      <t>ヒ</t>
    </rPh>
    <phoneticPr fontId="8"/>
  </si>
  <si>
    <t>研修費</t>
    <rPh sb="0" eb="2">
      <t>ケンシュウ</t>
    </rPh>
    <rPh sb="2" eb="3">
      <t>ヒ</t>
    </rPh>
    <phoneticPr fontId="8"/>
  </si>
  <si>
    <t>修繕費</t>
    <rPh sb="0" eb="2">
      <t>シュウゼン</t>
    </rPh>
    <rPh sb="2" eb="3">
      <t>ヒ</t>
    </rPh>
    <phoneticPr fontId="8"/>
  </si>
  <si>
    <t>保険料</t>
    <rPh sb="0" eb="2">
      <t>ホケン</t>
    </rPh>
    <rPh sb="2" eb="3">
      <t>リョウ</t>
    </rPh>
    <phoneticPr fontId="8"/>
  </si>
  <si>
    <t>器具什器費</t>
    <rPh sb="0" eb="2">
      <t>キグ</t>
    </rPh>
    <rPh sb="2" eb="4">
      <t>ジュウキ</t>
    </rPh>
    <rPh sb="4" eb="5">
      <t>ヒ</t>
    </rPh>
    <phoneticPr fontId="8"/>
  </si>
  <si>
    <t>手数料</t>
    <rPh sb="0" eb="2">
      <t>テスウ</t>
    </rPh>
    <rPh sb="2" eb="3">
      <t>リョウ</t>
    </rPh>
    <phoneticPr fontId="8"/>
  </si>
  <si>
    <t>賃借料</t>
    <rPh sb="0" eb="2">
      <t>チンシャク</t>
    </rPh>
    <rPh sb="2" eb="3">
      <t>リョウ</t>
    </rPh>
    <phoneticPr fontId="8"/>
  </si>
  <si>
    <t>開設準備費</t>
    <rPh sb="0" eb="2">
      <t>カイセツ</t>
    </rPh>
    <rPh sb="2" eb="4">
      <t>ジュンビ</t>
    </rPh>
    <rPh sb="4" eb="5">
      <t>ヒ</t>
    </rPh>
    <phoneticPr fontId="8"/>
  </si>
  <si>
    <t>施設整備費</t>
    <rPh sb="0" eb="2">
      <t>シセツ</t>
    </rPh>
    <rPh sb="2" eb="5">
      <t>セイビヒ</t>
    </rPh>
    <phoneticPr fontId="8"/>
  </si>
  <si>
    <t>物品購入費</t>
    <rPh sb="0" eb="2">
      <t>ブッピン</t>
    </rPh>
    <rPh sb="2" eb="5">
      <t>コウニュウヒ</t>
    </rPh>
    <rPh sb="4" eb="5">
      <t>ヒ</t>
    </rPh>
    <phoneticPr fontId="8"/>
  </si>
  <si>
    <t>収入(２)－支出(３)</t>
    <rPh sb="0" eb="2">
      <t>シュウニュウ</t>
    </rPh>
    <rPh sb="6" eb="8">
      <t>シシュツ</t>
    </rPh>
    <phoneticPr fontId="8"/>
  </si>
  <si>
    <t>補助金(１)－支出(３)</t>
    <rPh sb="0" eb="3">
      <t>ホジョキン</t>
    </rPh>
    <rPh sb="7" eb="9">
      <t>シシュツ</t>
    </rPh>
    <phoneticPr fontId="8"/>
  </si>
  <si>
    <t>補助基準額(４)</t>
    <rPh sb="0" eb="2">
      <t>ホジョ</t>
    </rPh>
    <rPh sb="2" eb="4">
      <t>キジュン</t>
    </rPh>
    <rPh sb="4" eb="5">
      <t>ガク</t>
    </rPh>
    <phoneticPr fontId="3"/>
  </si>
  <si>
    <t>補助金申請額
※(３)と(４)を比較して少ないほうの額</t>
    <rPh sb="0" eb="2">
      <t>ホジョ</t>
    </rPh>
    <rPh sb="2" eb="3">
      <t>キン</t>
    </rPh>
    <rPh sb="3" eb="6">
      <t>シンセイガク</t>
    </rPh>
    <rPh sb="5" eb="6">
      <t>ガク</t>
    </rPh>
    <rPh sb="16" eb="18">
      <t>ヒカク</t>
    </rPh>
    <rPh sb="20" eb="21">
      <t>スク</t>
    </rPh>
    <rPh sb="26" eb="27">
      <t>ガク</t>
    </rPh>
    <phoneticPr fontId="3"/>
  </si>
  <si>
    <t>通し番号</t>
    <rPh sb="0" eb="1">
      <t>トオ</t>
    </rPh>
    <rPh sb="2" eb="4">
      <t>バンゴウ</t>
    </rPh>
    <phoneticPr fontId="8"/>
  </si>
  <si>
    <t>区分
（責任者に○）</t>
    <rPh sb="0" eb="2">
      <t>クブン</t>
    </rPh>
    <rPh sb="4" eb="7">
      <t>セキニンシャ</t>
    </rPh>
    <phoneticPr fontId="8"/>
  </si>
  <si>
    <t>氏　名</t>
    <rPh sb="0" eb="1">
      <t>シ</t>
    </rPh>
    <rPh sb="2" eb="3">
      <t>メイ</t>
    </rPh>
    <phoneticPr fontId="8"/>
  </si>
  <si>
    <t>勤務形態</t>
    <rPh sb="0" eb="2">
      <t>キンム</t>
    </rPh>
    <rPh sb="2" eb="4">
      <t>ケイタイ</t>
    </rPh>
    <phoneticPr fontId="8"/>
  </si>
  <si>
    <t>職務内容</t>
    <rPh sb="0" eb="2">
      <t>ショクム</t>
    </rPh>
    <rPh sb="2" eb="4">
      <t>ナイヨウ</t>
    </rPh>
    <phoneticPr fontId="8"/>
  </si>
  <si>
    <t>主な資格</t>
    <rPh sb="0" eb="1">
      <t>オモ</t>
    </rPh>
    <rPh sb="2" eb="4">
      <t>シカク</t>
    </rPh>
    <phoneticPr fontId="8"/>
  </si>
  <si>
    <t>勤務時間等</t>
    <rPh sb="0" eb="2">
      <t>キンム</t>
    </rPh>
    <rPh sb="2" eb="4">
      <t>ジカン</t>
    </rPh>
    <rPh sb="4" eb="5">
      <t>トウ</t>
    </rPh>
    <phoneticPr fontId="8"/>
  </si>
  <si>
    <t>休憩時間</t>
    <rPh sb="0" eb="2">
      <t>キュウケイ</t>
    </rPh>
    <rPh sb="2" eb="4">
      <t>ジカン</t>
    </rPh>
    <phoneticPr fontId="8"/>
  </si>
  <si>
    <t>1日あたり</t>
    <rPh sb="1" eb="2">
      <t>ニチ</t>
    </rPh>
    <phoneticPr fontId="8"/>
  </si>
  <si>
    <t>1か月あたり</t>
    <rPh sb="2" eb="3">
      <t>ゲツ</t>
    </rPh>
    <phoneticPr fontId="8"/>
  </si>
  <si>
    <t>(記入例)</t>
    <rPh sb="1" eb="3">
      <t>キニュウ</t>
    </rPh>
    <rPh sb="3" eb="4">
      <t>レイ</t>
    </rPh>
    <phoneticPr fontId="8"/>
  </si>
  <si>
    <t>○</t>
    <phoneticPr fontId="8"/>
  </si>
  <si>
    <t>東京　太郎</t>
    <rPh sb="0" eb="2">
      <t>トウキョウ</t>
    </rPh>
    <rPh sb="3" eb="5">
      <t>タロウ</t>
    </rPh>
    <phoneticPr fontId="8"/>
  </si>
  <si>
    <t>有</t>
    <phoneticPr fontId="8"/>
  </si>
  <si>
    <t>月２０ 日、１日７時間</t>
    <rPh sb="0" eb="1">
      <t>ツキ</t>
    </rPh>
    <rPh sb="4" eb="5">
      <t>ニチ</t>
    </rPh>
    <rPh sb="7" eb="8">
      <t>ニチ</t>
    </rPh>
    <rPh sb="9" eb="11">
      <t>ジカン</t>
    </rPh>
    <phoneticPr fontId="8"/>
  </si>
  <si>
    <t>月</t>
    <rPh sb="0" eb="1">
      <t>ツキ</t>
    </rPh>
    <phoneticPr fontId="8"/>
  </si>
  <si>
    <t>日</t>
    <rPh sb="0" eb="1">
      <t>ニチ</t>
    </rPh>
    <phoneticPr fontId="8"/>
  </si>
  <si>
    <t>、</t>
    <phoneticPr fontId="8"/>
  </si>
  <si>
    <t>1日</t>
    <rPh sb="1" eb="2">
      <t>ニチ</t>
    </rPh>
    <phoneticPr fontId="8"/>
  </si>
  <si>
    <t>時間</t>
    <rPh sb="0" eb="2">
      <t>ジカン</t>
    </rPh>
    <phoneticPr fontId="8"/>
  </si>
  <si>
    <t>経験年数　１２年</t>
  </si>
  <si>
    <t>１０：００～１７：００</t>
    <phoneticPr fontId="8"/>
  </si>
  <si>
    <t>9：30</t>
    <phoneticPr fontId="8"/>
  </si>
  <si>
    <t>～</t>
    <phoneticPr fontId="8"/>
  </si>
  <si>
    <t>15：30</t>
    <phoneticPr fontId="8"/>
  </si>
  <si>
    <t>0：30</t>
    <phoneticPr fontId="8"/>
  </si>
  <si>
    <t>（注１） １人ずつ記入すること。</t>
    <rPh sb="6" eb="7">
      <t>ニン</t>
    </rPh>
    <rPh sb="9" eb="11">
      <t>キニュウ</t>
    </rPh>
    <phoneticPr fontId="8"/>
  </si>
  <si>
    <t>　</t>
    <phoneticPr fontId="8"/>
  </si>
  <si>
    <t>令和</t>
    <rPh sb="0" eb="2">
      <t>レイワ</t>
    </rPh>
    <phoneticPr fontId="3"/>
  </si>
  <si>
    <t>年</t>
    <rPh sb="0" eb="1">
      <t>トシ</t>
    </rPh>
    <phoneticPr fontId="3"/>
  </si>
  <si>
    <t>日</t>
    <rPh sb="0" eb="1">
      <t>ヒ</t>
    </rPh>
    <phoneticPr fontId="3"/>
  </si>
  <si>
    <t>令和</t>
    <phoneticPr fontId="3"/>
  </si>
  <si>
    <t>（１）当該補助金の交付が暴力団の組織としての活動を助長し、又は暴力団の組織としての運営に資する
　　　こととなるおそれがあるときは、世田谷区暴力団排除活動推進条例第８条の規定により交付決定が
　　　なされないこと、また、交付決定が取り消されることに依存はありません。</t>
    <phoneticPr fontId="3"/>
  </si>
  <si>
    <t>（２）申請者等が暴力団員でないことを確認するために、世田谷区長が世田谷区暴力団排除活動推進条例
　　　第１０条の規定により、必要に応じて本申請書の内容を警察署その他関係機関の長に提供すること
　　　に同意します。</t>
    <phoneticPr fontId="3"/>
  </si>
  <si>
    <t>←入力しないでください。</t>
    <rPh sb="1" eb="3">
      <t>ニュウリョク</t>
    </rPh>
    <phoneticPr fontId="3"/>
  </si>
  <si>
    <t>年度世田谷区ほっとステイ事業運営費補助金交付申請書</t>
    <phoneticPr fontId="3"/>
  </si>
  <si>
    <t>　世田谷区ほっとステイ事業運営費補助金の交付を受けたいので、関係書類を添えて、下記のとおり申請いたします。</t>
    <phoneticPr fontId="3"/>
  </si>
  <si>
    <t>世田谷区ほっとステイ事業</t>
    <phoneticPr fontId="3"/>
  </si>
  <si>
    <t>地域の子育て家庭の支援のために児童の一時預かりを実施し、もって子育て家庭の生活の安定と福祉の向上を図ること</t>
    <phoneticPr fontId="3"/>
  </si>
  <si>
    <t>区ほっと補助額（１）</t>
    <phoneticPr fontId="8"/>
  </si>
  <si>
    <t>２－③</t>
    <phoneticPr fontId="3"/>
  </si>
  <si>
    <t>支出計(３)</t>
    <rPh sb="0" eb="2">
      <t>シシュツ</t>
    </rPh>
    <rPh sb="2" eb="3">
      <t>ケイ</t>
    </rPh>
    <phoneticPr fontId="8"/>
  </si>
  <si>
    <t>利用者負担軽減分</t>
    <rPh sb="0" eb="8">
      <t>リヨウシャフタンケイゲンブン</t>
    </rPh>
    <phoneticPr fontId="3"/>
  </si>
  <si>
    <t>家賃</t>
    <rPh sb="0" eb="2">
      <t>ヤチン</t>
    </rPh>
    <phoneticPr fontId="3"/>
  </si>
  <si>
    <t>報償費</t>
    <rPh sb="0" eb="3">
      <t>ホウショウヒ</t>
    </rPh>
    <phoneticPr fontId="8"/>
  </si>
  <si>
    <t>運営費</t>
    <rPh sb="0" eb="3">
      <t>ウンエイヒ</t>
    </rPh>
    <phoneticPr fontId="3"/>
  </si>
  <si>
    <t>人件費</t>
    <rPh sb="0" eb="3">
      <t>ジンケンヒ</t>
    </rPh>
    <phoneticPr fontId="3"/>
  </si>
  <si>
    <t>利用者負担軽減分</t>
    <rPh sb="0" eb="7">
      <t>リヨウシャフタンケイゲン</t>
    </rPh>
    <rPh sb="7" eb="8">
      <t>ブン</t>
    </rPh>
    <phoneticPr fontId="3"/>
  </si>
  <si>
    <t>開設準備経費</t>
    <phoneticPr fontId="8"/>
  </si>
  <si>
    <t>★グレーの箇所は記入不要です。</t>
    <rPh sb="5" eb="7">
      <t>カショ</t>
    </rPh>
    <rPh sb="8" eb="10">
      <t>キニュウ</t>
    </rPh>
    <rPh sb="10" eb="12">
      <t>フヨウ</t>
    </rPh>
    <phoneticPr fontId="3"/>
  </si>
  <si>
    <t>ほっとステイ補助事業計算書及び収支計画書</t>
    <phoneticPr fontId="8"/>
  </si>
  <si>
    <t>事業に係る収入合計（２）</t>
    <phoneticPr fontId="3"/>
  </si>
  <si>
    <t>施設名</t>
    <phoneticPr fontId="3"/>
  </si>
  <si>
    <t>施設所在地</t>
    <phoneticPr fontId="3"/>
  </si>
  <si>
    <t>運営費</t>
    <rPh sb="0" eb="3">
      <t>ウンエイヒ</t>
    </rPh>
    <phoneticPr fontId="8"/>
  </si>
  <si>
    <t>施設ID</t>
    <rPh sb="0" eb="2">
      <t>シセツ</t>
    </rPh>
    <phoneticPr fontId="3"/>
  </si>
  <si>
    <t>施設名</t>
    <rPh sb="0" eb="2">
      <t>シセツ</t>
    </rPh>
    <rPh sb="2" eb="3">
      <t>メイ</t>
    </rPh>
    <phoneticPr fontId="3"/>
  </si>
  <si>
    <t>事業主</t>
    <rPh sb="0" eb="3">
      <t>ジギョウヌシ</t>
    </rPh>
    <phoneticPr fontId="3"/>
  </si>
  <si>
    <t>事業実施所在地</t>
    <rPh sb="0" eb="2">
      <t>ジギョウ</t>
    </rPh>
    <rPh sb="2" eb="4">
      <t>ジッシ</t>
    </rPh>
    <rPh sb="4" eb="7">
      <t>ショザイチ</t>
    </rPh>
    <phoneticPr fontId="3"/>
  </si>
  <si>
    <t>電話番号</t>
    <rPh sb="0" eb="2">
      <t>デンワ</t>
    </rPh>
    <rPh sb="2" eb="4">
      <t>バンゴウ</t>
    </rPh>
    <phoneticPr fontId="3"/>
  </si>
  <si>
    <t>事業開始年月日</t>
    <rPh sb="0" eb="2">
      <t>ジギョウ</t>
    </rPh>
    <rPh sb="2" eb="4">
      <t>カイシ</t>
    </rPh>
    <rPh sb="4" eb="7">
      <t>ネンガッピ</t>
    </rPh>
    <phoneticPr fontId="3"/>
  </si>
  <si>
    <t>事業実施形態</t>
    <rPh sb="0" eb="2">
      <t>ジギョウ</t>
    </rPh>
    <rPh sb="2" eb="4">
      <t>ジッシ</t>
    </rPh>
    <rPh sb="4" eb="6">
      <t>ケイタイ</t>
    </rPh>
    <phoneticPr fontId="3"/>
  </si>
  <si>
    <t>週の開設日数</t>
    <rPh sb="0" eb="1">
      <t>シュウ</t>
    </rPh>
    <rPh sb="2" eb="4">
      <t>カイセツ</t>
    </rPh>
    <rPh sb="4" eb="6">
      <t>ニッスウ</t>
    </rPh>
    <phoneticPr fontId="3"/>
  </si>
  <si>
    <t>開設日</t>
    <rPh sb="0" eb="2">
      <t>カイセツ</t>
    </rPh>
    <rPh sb="2" eb="3">
      <t>ヒ</t>
    </rPh>
    <phoneticPr fontId="3"/>
  </si>
  <si>
    <t>開設時間</t>
    <rPh sb="0" eb="2">
      <t>カイセツ</t>
    </rPh>
    <rPh sb="2" eb="4">
      <t>ジカン</t>
    </rPh>
    <phoneticPr fontId="3"/>
  </si>
  <si>
    <t>開設時間合計</t>
    <rPh sb="0" eb="2">
      <t>カイセツ</t>
    </rPh>
    <rPh sb="2" eb="4">
      <t>ジカン</t>
    </rPh>
    <rPh sb="4" eb="6">
      <t>ゴウケイ</t>
    </rPh>
    <phoneticPr fontId="3"/>
  </si>
  <si>
    <t>対象児童</t>
    <rPh sb="0" eb="2">
      <t>タイショウ</t>
    </rPh>
    <rPh sb="2" eb="4">
      <t>ジドウ</t>
    </rPh>
    <phoneticPr fontId="3"/>
  </si>
  <si>
    <t>利用定員</t>
    <rPh sb="0" eb="2">
      <t>リヨウ</t>
    </rPh>
    <rPh sb="2" eb="4">
      <t>テイイン</t>
    </rPh>
    <phoneticPr fontId="3"/>
  </si>
  <si>
    <t>種別（戸建てなど）</t>
    <rPh sb="0" eb="2">
      <t>シュベツ</t>
    </rPh>
    <rPh sb="3" eb="5">
      <t>コダ</t>
    </rPh>
    <phoneticPr fontId="3"/>
  </si>
  <si>
    <t>規模（何階建）</t>
    <rPh sb="0" eb="2">
      <t>キボ</t>
    </rPh>
    <rPh sb="3" eb="6">
      <t>ナンカイダ</t>
    </rPh>
    <phoneticPr fontId="3"/>
  </si>
  <si>
    <t>持ち家・賃貸</t>
    <rPh sb="0" eb="1">
      <t>モ</t>
    </rPh>
    <rPh sb="2" eb="3">
      <t>イエ</t>
    </rPh>
    <rPh sb="4" eb="6">
      <t>チンタイ</t>
    </rPh>
    <phoneticPr fontId="3"/>
  </si>
  <si>
    <t>階数</t>
    <rPh sb="0" eb="2">
      <t>カイスウ</t>
    </rPh>
    <phoneticPr fontId="3"/>
  </si>
  <si>
    <t>室数</t>
    <rPh sb="0" eb="1">
      <t>シツ</t>
    </rPh>
    <rPh sb="1" eb="2">
      <t>スウ</t>
    </rPh>
    <phoneticPr fontId="3"/>
  </si>
  <si>
    <t>広さ</t>
    <rPh sb="0" eb="1">
      <t>ヒロ</t>
    </rPh>
    <phoneticPr fontId="3"/>
  </si>
  <si>
    <t>専用スペース広さ</t>
    <rPh sb="0" eb="2">
      <t>センヨウ</t>
    </rPh>
    <rPh sb="6" eb="7">
      <t>ヒロ</t>
    </rPh>
    <phoneticPr fontId="3"/>
  </si>
  <si>
    <t>流し台</t>
    <rPh sb="0" eb="1">
      <t>ナガ</t>
    </rPh>
    <rPh sb="2" eb="3">
      <t>ダイ</t>
    </rPh>
    <phoneticPr fontId="3"/>
  </si>
  <si>
    <t>ベビーベッド等</t>
    <rPh sb="6" eb="7">
      <t>トウ</t>
    </rPh>
    <phoneticPr fontId="3"/>
  </si>
  <si>
    <t>トイレ</t>
    <phoneticPr fontId="3"/>
  </si>
  <si>
    <t>手洗い</t>
    <rPh sb="0" eb="2">
      <t>テアラ</t>
    </rPh>
    <phoneticPr fontId="3"/>
  </si>
  <si>
    <t>電話</t>
    <rPh sb="0" eb="2">
      <t>デンワ</t>
    </rPh>
    <phoneticPr fontId="3"/>
  </si>
  <si>
    <t>入力</t>
    <rPh sb="0" eb="2">
      <t>ニュウリョク</t>
    </rPh>
    <phoneticPr fontId="3"/>
  </si>
  <si>
    <t>2点</t>
    <rPh sb="1" eb="2">
      <t>テン</t>
    </rPh>
    <phoneticPr fontId="3"/>
  </si>
  <si>
    <t>おでかけひろば活用型</t>
    <rPh sb="7" eb="10">
      <t>カツヨウガタ</t>
    </rPh>
    <phoneticPr fontId="3"/>
  </si>
  <si>
    <t>10：00～15：00</t>
    <phoneticPr fontId="3"/>
  </si>
  <si>
    <t>5時間</t>
    <rPh sb="1" eb="3">
      <t>ジカン</t>
    </rPh>
    <phoneticPr fontId="3"/>
  </si>
  <si>
    <t>2名</t>
    <rPh sb="1" eb="2">
      <t>メイ</t>
    </rPh>
    <phoneticPr fontId="3"/>
  </si>
  <si>
    <t>一戸建</t>
    <rPh sb="0" eb="2">
      <t>イッコ</t>
    </rPh>
    <rPh sb="2" eb="3">
      <t>ダ</t>
    </rPh>
    <phoneticPr fontId="3"/>
  </si>
  <si>
    <t>2階</t>
    <rPh sb="1" eb="2">
      <t>カイ</t>
    </rPh>
    <phoneticPr fontId="3"/>
  </si>
  <si>
    <t>1室</t>
    <rPh sb="1" eb="2">
      <t>シツ</t>
    </rPh>
    <phoneticPr fontId="3"/>
  </si>
  <si>
    <t>あり</t>
    <phoneticPr fontId="3"/>
  </si>
  <si>
    <t>週5日</t>
    <rPh sb="0" eb="1">
      <t>シュウ</t>
    </rPh>
    <rPh sb="2" eb="3">
      <t>ニチ</t>
    </rPh>
    <phoneticPr fontId="3"/>
  </si>
  <si>
    <t>2階建</t>
    <rPh sb="1" eb="3">
      <t>カイダ</t>
    </rPh>
    <phoneticPr fontId="3"/>
  </si>
  <si>
    <t>賃貸</t>
    <rPh sb="0" eb="2">
      <t>チンタイ</t>
    </rPh>
    <phoneticPr fontId="3"/>
  </si>
  <si>
    <t>月・火・水・木・金</t>
    <rPh sb="0" eb="1">
      <t>ゲツ</t>
    </rPh>
    <rPh sb="2" eb="3">
      <t>カ</t>
    </rPh>
    <rPh sb="4" eb="5">
      <t>スイ</t>
    </rPh>
    <rPh sb="6" eb="7">
      <t>モク</t>
    </rPh>
    <rPh sb="8" eb="9">
      <t>キン</t>
    </rPh>
    <phoneticPr fontId="3"/>
  </si>
  <si>
    <t>3名</t>
    <rPh sb="1" eb="2">
      <t>メイ</t>
    </rPh>
    <phoneticPr fontId="3"/>
  </si>
  <si>
    <t>1階</t>
    <rPh sb="1" eb="2">
      <t>カイ</t>
    </rPh>
    <phoneticPr fontId="3"/>
  </si>
  <si>
    <t>2室</t>
    <rPh sb="1" eb="2">
      <t>シツ</t>
    </rPh>
    <phoneticPr fontId="3"/>
  </si>
  <si>
    <t>共用</t>
    <rPh sb="0" eb="2">
      <t>キョウヨウ</t>
    </rPh>
    <phoneticPr fontId="3"/>
  </si>
  <si>
    <t>0歳4か月～3歳</t>
    <rPh sb="1" eb="2">
      <t>サイ</t>
    </rPh>
    <rPh sb="4" eb="5">
      <t>ゲツ</t>
    </rPh>
    <rPh sb="7" eb="8">
      <t>サイ</t>
    </rPh>
    <phoneticPr fontId="3"/>
  </si>
  <si>
    <t>あり</t>
  </si>
  <si>
    <t>ほっとステイ補助事業執行計画書</t>
    <phoneticPr fontId="3"/>
  </si>
  <si>
    <t>事業主</t>
  </si>
  <si>
    <t>事業実施所在地</t>
  </si>
  <si>
    <t>電話番号</t>
  </si>
  <si>
    <t>事業開始年月日</t>
    <phoneticPr fontId="3"/>
  </si>
  <si>
    <t>開設日</t>
  </si>
  <si>
    <t>開設時間</t>
  </si>
  <si>
    <t>開設時間合計</t>
  </si>
  <si>
    <t>日</t>
    <rPh sb="0" eb="1">
      <t>ニチ</t>
    </rPh>
    <phoneticPr fontId="3"/>
  </si>
  <si>
    <t>総数</t>
    <rPh sb="0" eb="2">
      <t>ソウスウ</t>
    </rPh>
    <phoneticPr fontId="3"/>
  </si>
  <si>
    <t>常勤</t>
    <rPh sb="0" eb="2">
      <t>ジョウキン</t>
    </rPh>
    <phoneticPr fontId="3"/>
  </si>
  <si>
    <t>非常勤</t>
    <rPh sb="0" eb="3">
      <t>ヒジョウキン</t>
    </rPh>
    <phoneticPr fontId="3"/>
  </si>
  <si>
    <t>種別</t>
    <rPh sb="0" eb="2">
      <t>シュベツ</t>
    </rPh>
    <phoneticPr fontId="3"/>
  </si>
  <si>
    <t>規模</t>
    <rPh sb="0" eb="2">
      <t>キボ</t>
    </rPh>
    <phoneticPr fontId="3"/>
  </si>
  <si>
    <t>運営スペース</t>
  </si>
  <si>
    <t>ワーク定員</t>
    <rPh sb="3" eb="5">
      <t>テイイン</t>
    </rPh>
    <phoneticPr fontId="3"/>
  </si>
  <si>
    <t>ワーク階数</t>
    <rPh sb="3" eb="5">
      <t>カイスウ</t>
    </rPh>
    <phoneticPr fontId="3"/>
  </si>
  <si>
    <t>ワーク室数</t>
    <rPh sb="3" eb="4">
      <t>シツ</t>
    </rPh>
    <rPh sb="4" eb="5">
      <t>スウ</t>
    </rPh>
    <phoneticPr fontId="3"/>
  </si>
  <si>
    <t>ワーク広さ</t>
    <rPh sb="3" eb="4">
      <t>ヒロ</t>
    </rPh>
    <phoneticPr fontId="3"/>
  </si>
  <si>
    <t>ワーク専用スペース広さ</t>
    <rPh sb="3" eb="5">
      <t>センヨウ</t>
    </rPh>
    <rPh sb="9" eb="10">
      <t>ヒロ</t>
    </rPh>
    <phoneticPr fontId="3"/>
  </si>
  <si>
    <t>机</t>
    <rPh sb="0" eb="1">
      <t>ツクエ</t>
    </rPh>
    <phoneticPr fontId="3"/>
  </si>
  <si>
    <t>プリンター</t>
    <phoneticPr fontId="3"/>
  </si>
  <si>
    <t>Wi-Fi</t>
    <phoneticPr fontId="3"/>
  </si>
  <si>
    <t>コンセント</t>
    <phoneticPr fontId="3"/>
  </si>
  <si>
    <t>専用スペースの概況</t>
    <rPh sb="0" eb="2">
      <t>センヨウ</t>
    </rPh>
    <rPh sb="7" eb="9">
      <t>ガイキョウ</t>
    </rPh>
    <phoneticPr fontId="3"/>
  </si>
  <si>
    <t>預かり定員</t>
    <rPh sb="0" eb="1">
      <t>アズ</t>
    </rPh>
    <rPh sb="3" eb="5">
      <t>テイイン</t>
    </rPh>
    <phoneticPr fontId="3"/>
  </si>
  <si>
    <t>預かり階数</t>
    <rPh sb="0" eb="1">
      <t>アズ</t>
    </rPh>
    <rPh sb="3" eb="5">
      <t>カイスウ</t>
    </rPh>
    <phoneticPr fontId="3"/>
  </si>
  <si>
    <t>預かり室数</t>
    <rPh sb="0" eb="1">
      <t>アズ</t>
    </rPh>
    <rPh sb="3" eb="4">
      <t>シツ</t>
    </rPh>
    <rPh sb="4" eb="5">
      <t>スウ</t>
    </rPh>
    <phoneticPr fontId="3"/>
  </si>
  <si>
    <t>預かり広さ</t>
    <rPh sb="0" eb="1">
      <t>アズ</t>
    </rPh>
    <rPh sb="3" eb="4">
      <t>ヒロ</t>
    </rPh>
    <phoneticPr fontId="3"/>
  </si>
  <si>
    <t>預かり専用スペース広さ</t>
    <rPh sb="0" eb="1">
      <t>アズ</t>
    </rPh>
    <rPh sb="3" eb="5">
      <t>センヨウ</t>
    </rPh>
    <rPh sb="9" eb="10">
      <t>ヒロ</t>
    </rPh>
    <phoneticPr fontId="3"/>
  </si>
  <si>
    <t>ワークスペースひろば型</t>
    <rPh sb="10" eb="11">
      <t>ガタ</t>
    </rPh>
    <phoneticPr fontId="3"/>
  </si>
  <si>
    <t>10.33㎡</t>
    <phoneticPr fontId="3"/>
  </si>
  <si>
    <t>5.33㎡</t>
    <phoneticPr fontId="3"/>
  </si>
  <si>
    <t>年間延べ開設日</t>
  </si>
  <si>
    <t>施設管理番号</t>
    <rPh sb="0" eb="2">
      <t>シセツ</t>
    </rPh>
    <rPh sb="2" eb="4">
      <t>カンリ</t>
    </rPh>
    <rPh sb="4" eb="6">
      <t>バンゴウ</t>
    </rPh>
    <phoneticPr fontId="3"/>
  </si>
  <si>
    <t>ひと月の利用上限</t>
    <rPh sb="2" eb="3">
      <t>ツキ</t>
    </rPh>
    <rPh sb="4" eb="8">
      <t>リヨウジョウゲン</t>
    </rPh>
    <phoneticPr fontId="3"/>
  </si>
  <si>
    <t>1－⑦</t>
    <phoneticPr fontId="3"/>
  </si>
  <si>
    <t>開設日数(週）</t>
    <rPh sb="5" eb="6">
      <t>シュウ</t>
    </rPh>
    <phoneticPr fontId="3"/>
  </si>
  <si>
    <t>対象児童</t>
    <rPh sb="0" eb="4">
      <t>タイショウジドウ</t>
    </rPh>
    <phoneticPr fontId="3"/>
  </si>
  <si>
    <t>利用定員</t>
    <rPh sb="0" eb="4">
      <t>リヨウテイイン</t>
    </rPh>
    <phoneticPr fontId="3"/>
  </si>
  <si>
    <t>物件状況</t>
    <phoneticPr fontId="3"/>
  </si>
  <si>
    <t>賃貸の有無</t>
  </si>
  <si>
    <t>回数</t>
    <rPh sb="0" eb="2">
      <t>カイスウ</t>
    </rPh>
    <phoneticPr fontId="3"/>
  </si>
  <si>
    <t>室数</t>
    <rPh sb="0" eb="2">
      <t>シツスウ</t>
    </rPh>
    <phoneticPr fontId="3"/>
  </si>
  <si>
    <t>専用スペースの広さ</t>
    <rPh sb="0" eb="2">
      <t>センヨウ</t>
    </rPh>
    <rPh sb="7" eb="8">
      <t>ヒロ</t>
    </rPh>
    <phoneticPr fontId="3"/>
  </si>
  <si>
    <t>設備</t>
    <phoneticPr fontId="3"/>
  </si>
  <si>
    <t>電話</t>
    <phoneticPr fontId="3"/>
  </si>
  <si>
    <t>職員配置　※常時２名以上配置　別添「構成員名簿」のとおり</t>
    <phoneticPr fontId="3"/>
  </si>
  <si>
    <t>非常勤</t>
    <rPh sb="0" eb="3">
      <t>ヒジョウキン</t>
    </rPh>
    <phoneticPr fontId="8"/>
  </si>
  <si>
    <t>施設管理番号</t>
    <rPh sb="0" eb="4">
      <t>シセツカンリ</t>
    </rPh>
    <rPh sb="4" eb="6">
      <t>バンゴウ</t>
    </rPh>
    <phoneticPr fontId="3"/>
  </si>
  <si>
    <t>ワークスペースひろば型補助事業執行計画書</t>
    <rPh sb="10" eb="11">
      <t>カタ</t>
    </rPh>
    <phoneticPr fontId="3"/>
  </si>
  <si>
    <t>1－⑧</t>
    <phoneticPr fontId="3"/>
  </si>
  <si>
    <t>運営スペース</t>
    <phoneticPr fontId="3"/>
  </si>
  <si>
    <t>ワークスペース機能</t>
    <rPh sb="7" eb="9">
      <t>キノウ</t>
    </rPh>
    <phoneticPr fontId="3"/>
  </si>
  <si>
    <t>無料のWi-Fi環境</t>
    <rPh sb="0" eb="2">
      <t>ムリョウ</t>
    </rPh>
    <rPh sb="8" eb="10">
      <t>カンキョウ</t>
    </rPh>
    <phoneticPr fontId="3"/>
  </si>
  <si>
    <t>コンセント(２口以上)</t>
    <rPh sb="7" eb="8">
      <t>クチ</t>
    </rPh>
    <rPh sb="8" eb="10">
      <t>イジョウ</t>
    </rPh>
    <phoneticPr fontId="3"/>
  </si>
  <si>
    <t>専用スペース概況</t>
    <rPh sb="0" eb="2">
      <t>センヨウ</t>
    </rPh>
    <rPh sb="6" eb="8">
      <t>ガイキョウ</t>
    </rPh>
    <phoneticPr fontId="3"/>
  </si>
  <si>
    <t>子どもを預かる機能</t>
    <rPh sb="0" eb="1">
      <t>コ</t>
    </rPh>
    <rPh sb="4" eb="5">
      <t>アズ</t>
    </rPh>
    <rPh sb="7" eb="9">
      <t>キノウ</t>
    </rPh>
    <phoneticPr fontId="3"/>
  </si>
  <si>
    <t>令和７年度</t>
    <rPh sb="0" eb="2">
      <t>レイワ</t>
    </rPh>
    <rPh sb="3" eb="5">
      <t>ネンド</t>
    </rPh>
    <phoneticPr fontId="8"/>
  </si>
  <si>
    <t>基準日</t>
    <rPh sb="0" eb="3">
      <t>キジュンビ</t>
    </rPh>
    <phoneticPr fontId="3"/>
  </si>
  <si>
    <t>現在</t>
    <rPh sb="0" eb="2">
      <t>ゲンザイ</t>
    </rPh>
    <phoneticPr fontId="3"/>
  </si>
  <si>
    <t>専任職員の状況</t>
  </si>
  <si>
    <t>資格証提出
確認欄</t>
    <rPh sb="0" eb="3">
      <t>シカクショウ</t>
    </rPh>
    <rPh sb="3" eb="5">
      <t>テイシュツ</t>
    </rPh>
    <rPh sb="6" eb="8">
      <t>カクニン</t>
    </rPh>
    <rPh sb="8" eb="9">
      <t>ラン</t>
    </rPh>
    <phoneticPr fontId="3"/>
  </si>
  <si>
    <t>従事する事業</t>
    <rPh sb="0" eb="2">
      <t>ジュウジ</t>
    </rPh>
    <rPh sb="4" eb="6">
      <t>ジギョウ</t>
    </rPh>
    <phoneticPr fontId="3"/>
  </si>
  <si>
    <t>左欄資格
について
１年以上の
職務経験の有無</t>
    <rPh sb="0" eb="2">
      <t>サラン</t>
    </rPh>
    <rPh sb="11" eb="14">
      <t>ネンイジョウ</t>
    </rPh>
    <rPh sb="21" eb="23">
      <t>ウム</t>
    </rPh>
    <phoneticPr fontId="3"/>
  </si>
  <si>
    <t>勤務時間等
（月○日、１日○時間、
○：○～○：○）</t>
    <rPh sb="0" eb="2">
      <t>キンム</t>
    </rPh>
    <rPh sb="2" eb="5">
      <t>ジカントウ</t>
    </rPh>
    <rPh sb="7" eb="8">
      <t>ツキ</t>
    </rPh>
    <rPh sb="9" eb="10">
      <t>ニチ</t>
    </rPh>
    <rPh sb="12" eb="13">
      <t>ニチ</t>
    </rPh>
    <rPh sb="14" eb="16">
      <t>ジカン</t>
    </rPh>
    <phoneticPr fontId="8"/>
  </si>
  <si>
    <t>管理用</t>
    <rPh sb="0" eb="3">
      <t>カンリヨウ</t>
    </rPh>
    <phoneticPr fontId="39"/>
  </si>
  <si>
    <t>ほっと
ワーク</t>
    <phoneticPr fontId="3"/>
  </si>
  <si>
    <t>枚数</t>
    <rPh sb="0" eb="2">
      <t>マイスウ</t>
    </rPh>
    <phoneticPr fontId="3"/>
  </si>
  <si>
    <t>資格名</t>
    <rPh sb="0" eb="3">
      <t>シカクメイ</t>
    </rPh>
    <phoneticPr fontId="3"/>
  </si>
  <si>
    <t>〇</t>
  </si>
  <si>
    <t>保育士</t>
  </si>
  <si>
    <t>有</t>
  </si>
  <si>
    <t>非常勤</t>
  </si>
  <si>
    <t>　</t>
    <phoneticPr fontId="3"/>
  </si>
  <si>
    <r>
      <t>（注２） 通し番号10以降は、行を非表示にしています。</t>
    </r>
    <r>
      <rPr>
        <b/>
        <sz val="10"/>
        <color theme="1"/>
        <rFont val="ＭＳ Ｐゴシック"/>
        <family val="3"/>
        <charset val="128"/>
      </rPr>
      <t>必要人数分だけ再表示</t>
    </r>
    <r>
      <rPr>
        <sz val="10"/>
        <color theme="1"/>
        <rFont val="ＭＳ Ｐゴシック"/>
        <family val="3"/>
        <charset val="128"/>
      </rPr>
      <t>にしてご使用ください。</t>
    </r>
    <rPh sb="5" eb="6">
      <t>トオ</t>
    </rPh>
    <rPh sb="7" eb="9">
      <t>バンゴウ</t>
    </rPh>
    <rPh sb="11" eb="13">
      <t>イコウ</t>
    </rPh>
    <rPh sb="15" eb="16">
      <t>ギョウ</t>
    </rPh>
    <rPh sb="17" eb="20">
      <t>ヒヒョウジ</t>
    </rPh>
    <rPh sb="27" eb="29">
      <t>ヒツヨウ</t>
    </rPh>
    <rPh sb="29" eb="31">
      <t>ニンズウ</t>
    </rPh>
    <rPh sb="31" eb="32">
      <t>ブン</t>
    </rPh>
    <rPh sb="34" eb="37">
      <t>サイヒョウジ</t>
    </rPh>
    <rPh sb="41" eb="43">
      <t>シヨウ</t>
    </rPh>
    <phoneticPr fontId="8"/>
  </si>
  <si>
    <t>保育士</t>
    <rPh sb="0" eb="3">
      <t>ホイクシ</t>
    </rPh>
    <phoneticPr fontId="3"/>
  </si>
  <si>
    <t>枚</t>
    <rPh sb="0" eb="1">
      <t>マイ</t>
    </rPh>
    <phoneticPr fontId="3"/>
  </si>
  <si>
    <t>保育サポーター養成講座修了証（女性労働協会発行）</t>
    <rPh sb="0" eb="2">
      <t>ホイク</t>
    </rPh>
    <rPh sb="7" eb="11">
      <t>ヨウセイコウザ</t>
    </rPh>
    <rPh sb="11" eb="13">
      <t>シュウリョウ</t>
    </rPh>
    <rPh sb="13" eb="14">
      <t>アカシ</t>
    </rPh>
    <rPh sb="15" eb="19">
      <t>ジョセイロウドウ</t>
    </rPh>
    <rPh sb="19" eb="21">
      <t>キョウカイ</t>
    </rPh>
    <rPh sb="21" eb="23">
      <t>ハッコウ</t>
    </rPh>
    <phoneticPr fontId="3"/>
  </si>
  <si>
    <t>子育て支援員研修修了証</t>
    <rPh sb="0" eb="2">
      <t>コソダ</t>
    </rPh>
    <rPh sb="3" eb="6">
      <t>シエンイン</t>
    </rPh>
    <rPh sb="6" eb="8">
      <t>ケンシュウ</t>
    </rPh>
    <rPh sb="8" eb="10">
      <t>シュウリョウ</t>
    </rPh>
    <rPh sb="10" eb="11">
      <t>アカシ</t>
    </rPh>
    <phoneticPr fontId="3"/>
  </si>
  <si>
    <t>合計</t>
    <rPh sb="0" eb="2">
      <t>ゴウケイ</t>
    </rPh>
    <phoneticPr fontId="3"/>
  </si>
  <si>
    <t>【主な資格について】</t>
    <rPh sb="1" eb="2">
      <t>オモ</t>
    </rPh>
    <rPh sb="3" eb="5">
      <t>シカク</t>
    </rPh>
    <phoneticPr fontId="8"/>
  </si>
  <si>
    <t>主な資格の記載については、以下を参考にしてください。１人で複数資格を有している場合は、主に担当する業務に要する資格を優先してください。</t>
    <rPh sb="0" eb="1">
      <t>オモ</t>
    </rPh>
    <rPh sb="2" eb="4">
      <t>シカク</t>
    </rPh>
    <rPh sb="5" eb="7">
      <t>キサイ</t>
    </rPh>
    <rPh sb="16" eb="18">
      <t>サンコウ</t>
    </rPh>
    <rPh sb="27" eb="28">
      <t>ニン</t>
    </rPh>
    <rPh sb="29" eb="31">
      <t>フクスウ</t>
    </rPh>
    <rPh sb="31" eb="33">
      <t>シカク</t>
    </rPh>
    <rPh sb="34" eb="35">
      <t>ユウ</t>
    </rPh>
    <rPh sb="39" eb="41">
      <t>バアイ</t>
    </rPh>
    <rPh sb="43" eb="44">
      <t>オモ</t>
    </rPh>
    <rPh sb="45" eb="47">
      <t>タントウ</t>
    </rPh>
    <rPh sb="49" eb="51">
      <t>ギョウム</t>
    </rPh>
    <rPh sb="52" eb="53">
      <t>ヨウ</t>
    </rPh>
    <rPh sb="55" eb="57">
      <t>シカク</t>
    </rPh>
    <rPh sb="58" eb="60">
      <t>ユウセン</t>
    </rPh>
    <phoneticPr fontId="8"/>
  </si>
  <si>
    <t>上段</t>
    <rPh sb="0" eb="2">
      <t>ウエダン</t>
    </rPh>
    <phoneticPr fontId="3"/>
  </si>
  <si>
    <t>○保育士・保育サポーター研修修了・子育て支援員研修修了（地域保育コース）　</t>
    <rPh sb="1" eb="4">
      <t>ホイクシ</t>
    </rPh>
    <rPh sb="5" eb="7">
      <t>ホイク</t>
    </rPh>
    <rPh sb="12" eb="16">
      <t>ケンシュウシュウリョウ</t>
    </rPh>
    <rPh sb="17" eb="19">
      <t>コソダ</t>
    </rPh>
    <rPh sb="20" eb="27">
      <t>シエンインケンシュウシュウリョウ</t>
    </rPh>
    <rPh sb="28" eb="32">
      <t>チイキホイク</t>
    </rPh>
    <phoneticPr fontId="3"/>
  </si>
  <si>
    <t>保育士を優先に選択してください。２つの研修をどちらも修了した場合はどちらか１つを選択してください。</t>
    <rPh sb="0" eb="3">
      <t>ホイクシ</t>
    </rPh>
    <rPh sb="4" eb="6">
      <t>ユウセン</t>
    </rPh>
    <rPh sb="7" eb="9">
      <t>センタク</t>
    </rPh>
    <rPh sb="19" eb="21">
      <t>ケンシュウ</t>
    </rPh>
    <rPh sb="26" eb="28">
      <t>シュウリョウ</t>
    </rPh>
    <rPh sb="30" eb="32">
      <t>バアイ</t>
    </rPh>
    <rPh sb="40" eb="42">
      <t>センタク</t>
    </rPh>
    <phoneticPr fontId="3"/>
  </si>
  <si>
    <t>下段</t>
    <rPh sb="0" eb="2">
      <t>カダン</t>
    </rPh>
    <phoneticPr fontId="3"/>
  </si>
  <si>
    <t>○保健師・助産師・看護師</t>
    <phoneticPr fontId="8"/>
  </si>
  <si>
    <t>３つのうち、最も活用している資格を１つ記入してください。</t>
    <phoneticPr fontId="3"/>
  </si>
  <si>
    <t>○教員資格を有する者</t>
    <phoneticPr fontId="3"/>
  </si>
  <si>
    <t>幼・小・中・高の別を明記して記入してください。　（例）教員資格（幼・小）</t>
    <rPh sb="14" eb="16">
      <t>キニュウ</t>
    </rPh>
    <phoneticPr fontId="3"/>
  </si>
  <si>
    <t>○臨床心理士・心理学専攻者・臨床発達心理士</t>
    <phoneticPr fontId="3"/>
  </si>
  <si>
    <t>（記入例）心理職（臨床心理士）</t>
    <rPh sb="1" eb="3">
      <t>キニュウ</t>
    </rPh>
    <phoneticPr fontId="3"/>
  </si>
  <si>
    <t>○児童指導員・児童厚生員</t>
    <phoneticPr fontId="8"/>
  </si>
  <si>
    <t>（記入例）福祉職（児童指導員）</t>
    <rPh sb="1" eb="3">
      <t>キニュウ</t>
    </rPh>
    <phoneticPr fontId="3"/>
  </si>
  <si>
    <t>○その他</t>
    <phoneticPr fontId="8"/>
  </si>
  <si>
    <t>具体的に記入してください。</t>
    <phoneticPr fontId="3"/>
  </si>
  <si>
    <t>　　</t>
    <phoneticPr fontId="8"/>
  </si>
  <si>
    <t>【当該資格に基づく職務経験について】</t>
    <rPh sb="1" eb="3">
      <t>トウガイ</t>
    </rPh>
    <rPh sb="3" eb="5">
      <t>シカク</t>
    </rPh>
    <rPh sb="6" eb="7">
      <t>モト</t>
    </rPh>
    <rPh sb="9" eb="11">
      <t>ショクム</t>
    </rPh>
    <rPh sb="11" eb="13">
      <t>ケイケン</t>
    </rPh>
    <phoneticPr fontId="8"/>
  </si>
  <si>
    <t>・「主な資格欄」に記載した資格のうち、最も活用している資格について、働いた合計の経験年数を記入してください。</t>
    <rPh sb="2" eb="3">
      <t>オモ</t>
    </rPh>
    <rPh sb="4" eb="6">
      <t>シカク</t>
    </rPh>
    <rPh sb="6" eb="7">
      <t>ラン</t>
    </rPh>
    <rPh sb="9" eb="11">
      <t>キサイ</t>
    </rPh>
    <rPh sb="13" eb="15">
      <t>シカク</t>
    </rPh>
    <rPh sb="34" eb="35">
      <t>ハタラ</t>
    </rPh>
    <rPh sb="37" eb="39">
      <t>ゴウケイ</t>
    </rPh>
    <rPh sb="40" eb="42">
      <t>ケイケン</t>
    </rPh>
    <rPh sb="42" eb="44">
      <t>ネンスウ</t>
    </rPh>
    <rPh sb="45" eb="47">
      <t>キニュウ</t>
    </rPh>
    <phoneticPr fontId="8"/>
  </si>
  <si>
    <t>・現在のひろばでの経験年数と同じとは限りません。前職の経験年数も含みます。</t>
    <rPh sb="1" eb="3">
      <t>ゲンザイ</t>
    </rPh>
    <rPh sb="9" eb="13">
      <t>ケイケンネンスウ</t>
    </rPh>
    <rPh sb="14" eb="15">
      <t>オナ</t>
    </rPh>
    <rPh sb="18" eb="19">
      <t>カギ</t>
    </rPh>
    <rPh sb="24" eb="26">
      <t>ゼンショク</t>
    </rPh>
    <rPh sb="27" eb="31">
      <t>ケイケンネンスウ</t>
    </rPh>
    <rPh sb="32" eb="33">
      <t>フク</t>
    </rPh>
    <phoneticPr fontId="3"/>
  </si>
  <si>
    <t>・前年度等すでに区に申請いただいている内容と整合性とれるよう記入してください。</t>
    <rPh sb="1" eb="4">
      <t>ゼンネンド</t>
    </rPh>
    <rPh sb="4" eb="5">
      <t>トウ</t>
    </rPh>
    <rPh sb="8" eb="9">
      <t>ク</t>
    </rPh>
    <rPh sb="10" eb="12">
      <t>シンセイ</t>
    </rPh>
    <rPh sb="19" eb="21">
      <t>ナイヨウ</t>
    </rPh>
    <rPh sb="22" eb="25">
      <t>セイゴウセイ</t>
    </rPh>
    <rPh sb="30" eb="32">
      <t>キニュウ</t>
    </rPh>
    <phoneticPr fontId="3"/>
  </si>
  <si>
    <t>　※１年に満たない場合</t>
    <phoneticPr fontId="3"/>
  </si>
  <si>
    <t>無</t>
    <rPh sb="0" eb="1">
      <t>ナ</t>
    </rPh>
    <phoneticPr fontId="3"/>
  </si>
  <si>
    <t>０年</t>
    <rPh sb="1" eb="2">
      <t>ネン</t>
    </rPh>
    <phoneticPr fontId="3"/>
  </si>
  <si>
    <t>　※１年を超える場合　</t>
    <rPh sb="5" eb="6">
      <t>コ</t>
    </rPh>
    <rPh sb="8" eb="10">
      <t>バアイ</t>
    </rPh>
    <phoneticPr fontId="3"/>
  </si>
  <si>
    <t>有</t>
    <rPh sb="0" eb="1">
      <t>ア</t>
    </rPh>
    <phoneticPr fontId="3"/>
  </si>
  <si>
    <t>1年以上　</t>
    <rPh sb="1" eb="2">
      <t>ネン</t>
    </rPh>
    <rPh sb="2" eb="4">
      <t>イジョウ</t>
    </rPh>
    <phoneticPr fontId="3"/>
  </si>
  <si>
    <t>　（例）保育士資格を１０年前に取得。３年間保育園で勤務したのち、２年間飲食店で勤務。その後おでかけひろばで４年間働いた場合。→経験有・７年</t>
    <rPh sb="2" eb="3">
      <t>レイ</t>
    </rPh>
    <rPh sb="4" eb="7">
      <t>ホイクシ</t>
    </rPh>
    <rPh sb="7" eb="9">
      <t>シカク</t>
    </rPh>
    <rPh sb="12" eb="14">
      <t>ネンマエ</t>
    </rPh>
    <rPh sb="15" eb="17">
      <t>シュトク</t>
    </rPh>
    <rPh sb="19" eb="21">
      <t>ネンカン</t>
    </rPh>
    <rPh sb="21" eb="24">
      <t>ホイクエン</t>
    </rPh>
    <rPh sb="25" eb="27">
      <t>キンム</t>
    </rPh>
    <rPh sb="33" eb="35">
      <t>ネンカン</t>
    </rPh>
    <rPh sb="35" eb="37">
      <t>インショク</t>
    </rPh>
    <rPh sb="37" eb="38">
      <t>テン</t>
    </rPh>
    <rPh sb="39" eb="41">
      <t>キンム</t>
    </rPh>
    <rPh sb="44" eb="45">
      <t>ゴ</t>
    </rPh>
    <rPh sb="54" eb="56">
      <t>ネンカン</t>
    </rPh>
    <rPh sb="56" eb="57">
      <t>ハタラ</t>
    </rPh>
    <rPh sb="59" eb="61">
      <t>バアイ</t>
    </rPh>
    <rPh sb="63" eb="65">
      <t>ケイケン</t>
    </rPh>
    <rPh sb="65" eb="66">
      <t>ア</t>
    </rPh>
    <rPh sb="68" eb="69">
      <t>ネン</t>
    </rPh>
    <phoneticPr fontId="8"/>
  </si>
  <si>
    <t>ほっとステイ構成員名簿</t>
    <phoneticPr fontId="8"/>
  </si>
  <si>
    <t>備考
転入日・転出日等</t>
    <rPh sb="0" eb="2">
      <t>ビコウ</t>
    </rPh>
    <rPh sb="3" eb="6">
      <t>テンニュウビ</t>
    </rPh>
    <rPh sb="7" eb="10">
      <t>テンシュツビ</t>
    </rPh>
    <rPh sb="10" eb="11">
      <t>トウ</t>
    </rPh>
    <phoneticPr fontId="8"/>
  </si>
  <si>
    <t>ほっとステイ責任者
ほっとステイスタッフ</t>
    <rPh sb="6" eb="9">
      <t>セキニンシャ</t>
    </rPh>
    <phoneticPr fontId="8"/>
  </si>
  <si>
    <t>ほっとステイ
職員合計</t>
    <rPh sb="8" eb="10">
      <t>ショクイン</t>
    </rPh>
    <rPh sb="10" eb="12">
      <t>ゴウケイ</t>
    </rPh>
    <phoneticPr fontId="3"/>
  </si>
  <si>
    <t>ほっとステイ事業（ワークスペースひろば型事業）に従事するため、以下の通り資格証を提出します。</t>
    <rPh sb="6" eb="8">
      <t>ジギョウ</t>
    </rPh>
    <rPh sb="19" eb="20">
      <t>カタ</t>
    </rPh>
    <rPh sb="20" eb="22">
      <t>ジギョウ</t>
    </rPh>
    <rPh sb="24" eb="26">
      <t>ジュウジ</t>
    </rPh>
    <rPh sb="31" eb="33">
      <t>イカ</t>
    </rPh>
    <rPh sb="34" eb="35">
      <t>トオ</t>
    </rPh>
    <rPh sb="36" eb="39">
      <t>シカクショウ</t>
    </rPh>
    <rPh sb="40" eb="42">
      <t>テイシュツ</t>
    </rPh>
    <phoneticPr fontId="3"/>
  </si>
  <si>
    <t>保育サポーター研修修了</t>
  </si>
  <si>
    <t>子育て支援員研修修了</t>
  </si>
  <si>
    <t>２－④</t>
    <phoneticPr fontId="3"/>
  </si>
  <si>
    <t>２－④別紙</t>
    <phoneticPr fontId="3"/>
  </si>
  <si>
    <t>担当職員の配置</t>
    <rPh sb="0" eb="2">
      <t>タントウ</t>
    </rPh>
    <rPh sb="2" eb="4">
      <t>ショクイン</t>
    </rPh>
    <rPh sb="5" eb="7">
      <t>ハイチ</t>
    </rPh>
    <phoneticPr fontId="39"/>
  </si>
  <si>
    <t>保育士</t>
    <rPh sb="0" eb="3">
      <t>ホイクシ</t>
    </rPh>
    <phoneticPr fontId="39"/>
  </si>
  <si>
    <t>家庭的保育者</t>
    <rPh sb="0" eb="3">
      <t>カテイテキ</t>
    </rPh>
    <rPh sb="3" eb="5">
      <t>ホイク</t>
    </rPh>
    <rPh sb="5" eb="6">
      <t>シャ</t>
    </rPh>
    <phoneticPr fontId="39"/>
  </si>
  <si>
    <t>研修受講者</t>
    <rPh sb="0" eb="2">
      <t>ケンシュウ</t>
    </rPh>
    <rPh sb="2" eb="5">
      <t>ジュコウシャ</t>
    </rPh>
    <phoneticPr fontId="39"/>
  </si>
  <si>
    <t>合計</t>
    <rPh sb="0" eb="2">
      <t>ゴウケイ</t>
    </rPh>
    <phoneticPr fontId="39"/>
  </si>
  <si>
    <r>
      <t xml:space="preserve">保育士・研修修了
</t>
    </r>
    <r>
      <rPr>
        <b/>
        <sz val="10"/>
        <color rgb="FFFF0000"/>
        <rFont val="ＭＳ Ｐゴシック"/>
        <family val="3"/>
        <charset val="128"/>
      </rPr>
      <t>（選択必須）</t>
    </r>
    <rPh sb="0" eb="2">
      <t>ホイク</t>
    </rPh>
    <rPh sb="2" eb="3">
      <t>シ</t>
    </rPh>
    <rPh sb="4" eb="6">
      <t>ケンシュウ</t>
    </rPh>
    <rPh sb="6" eb="8">
      <t>シュウリョウ</t>
    </rPh>
    <rPh sb="10" eb="12">
      <t>センタク</t>
    </rPh>
    <rPh sb="12" eb="14">
      <t>ヒッス</t>
    </rPh>
    <phoneticPr fontId="8"/>
  </si>
  <si>
    <r>
      <t xml:space="preserve">その他
</t>
    </r>
    <r>
      <rPr>
        <b/>
        <sz val="10"/>
        <rFont val="ＭＳ Ｐゴシック"/>
        <family val="3"/>
        <charset val="128"/>
      </rPr>
      <t>（自由記述）</t>
    </r>
    <rPh sb="2" eb="3">
      <t>タ</t>
    </rPh>
    <rPh sb="5" eb="9">
      <t>ジユウキジュツ</t>
    </rPh>
    <phoneticPr fontId="8"/>
  </si>
  <si>
    <t>←補助金交付申請額は収支計画書から自動で記入されます。</t>
    <rPh sb="1" eb="6">
      <t>ホジョキンコウフ</t>
    </rPh>
    <rPh sb="6" eb="9">
      <t>シンセイガク</t>
    </rPh>
    <rPh sb="10" eb="12">
      <t>シュウシ</t>
    </rPh>
    <rPh sb="12" eb="15">
      <t>ケイカクショ</t>
    </rPh>
    <rPh sb="17" eb="19">
      <t>ジドウ</t>
    </rPh>
    <rPh sb="20" eb="22">
      <t>キニュウ</t>
    </rPh>
    <phoneticPr fontId="3"/>
  </si>
  <si>
    <t>←構成員名簿から自動で記入されます。修正したい場合構成員名簿の記入に誤りがないかご確認ください。</t>
    <rPh sb="1" eb="6">
      <t>コウセイインメイボ</t>
    </rPh>
    <rPh sb="8" eb="10">
      <t>ジドウ</t>
    </rPh>
    <rPh sb="11" eb="13">
      <t>キニュウ</t>
    </rPh>
    <rPh sb="18" eb="20">
      <t>シュウセイ</t>
    </rPh>
    <rPh sb="23" eb="25">
      <t>バアイ</t>
    </rPh>
    <rPh sb="25" eb="30">
      <t>コウセイインメイボ</t>
    </rPh>
    <rPh sb="31" eb="33">
      <t>キニュウ</t>
    </rPh>
    <rPh sb="34" eb="35">
      <t>アヤマ</t>
    </rPh>
    <rPh sb="41" eb="43">
      <t>カクニン</t>
    </rPh>
    <phoneticPr fontId="3"/>
  </si>
  <si>
    <t>←自動で入力されます。</t>
    <rPh sb="1" eb="3">
      <t>ジドウ</t>
    </rPh>
    <rPh sb="4" eb="6">
      <t>ニュウリョク</t>
    </rPh>
    <phoneticPr fontId="3"/>
  </si>
  <si>
    <t>←ほっとステイ事業運営費補助金交付申請書へはこちらの金額が転記されます。</t>
    <rPh sb="26" eb="28">
      <t>キンガク</t>
    </rPh>
    <rPh sb="29" eb="31">
      <t>テンキ</t>
    </rPh>
    <phoneticPr fontId="3"/>
  </si>
  <si>
    <t>A1A1A1</t>
    <phoneticPr fontId="3"/>
  </si>
  <si>
    <t>せたがやひろば</t>
    <phoneticPr fontId="3"/>
  </si>
  <si>
    <t>NPO法人せたがや</t>
    <phoneticPr fontId="3"/>
  </si>
  <si>
    <t>世田谷区世田谷１－２－３</t>
    <rPh sb="4" eb="7">
      <t>セタガヤ</t>
    </rPh>
    <phoneticPr fontId="3"/>
  </si>
  <si>
    <t>03-5432-2569</t>
  </si>
  <si>
    <t>令和２年7月1日</t>
    <rPh sb="0" eb="2">
      <t>レイワ</t>
    </rPh>
    <rPh sb="3" eb="4">
      <t>ネン</t>
    </rPh>
    <rPh sb="5" eb="6">
      <t>ガツ</t>
    </rPh>
    <rPh sb="7" eb="8">
      <t>ニチ</t>
    </rPh>
    <phoneticPr fontId="3"/>
  </si>
  <si>
    <t>月・火・水・木・金</t>
    <phoneticPr fontId="3"/>
  </si>
  <si>
    <t>0歳4か月～就学前</t>
    <phoneticPr fontId="3"/>
  </si>
  <si>
    <t>全体：40.00㎡</t>
    <rPh sb="0" eb="2">
      <t>ゼンタイ</t>
    </rPh>
    <phoneticPr fontId="3"/>
  </si>
  <si>
    <t>保育室：11.00㎡
ほふく室は保育室と同室</t>
    <phoneticPr fontId="3"/>
  </si>
  <si>
    <t>記入例</t>
    <rPh sb="0" eb="2">
      <t>キニュウ</t>
    </rPh>
    <rPh sb="2" eb="3">
      <t>レイ</t>
    </rPh>
    <phoneticPr fontId="3"/>
  </si>
  <si>
    <t>NPO法人　せたがや</t>
    <phoneticPr fontId="3"/>
  </si>
  <si>
    <t>利用者が利用できる打ち合わせ用のスペースあり</t>
    <phoneticPr fontId="3"/>
  </si>
  <si>
    <t>全体：27.00㎡</t>
    <rPh sb="0" eb="2">
      <t>ゼンタイ</t>
    </rPh>
    <phoneticPr fontId="3"/>
  </si>
  <si>
    <t>保育室：10㎡</t>
    <rPh sb="0" eb="3">
      <t>ホイクシツ</t>
    </rPh>
    <phoneticPr fontId="3"/>
  </si>
  <si>
    <t>記入例</t>
    <rPh sb="0" eb="3">
      <t>キニュウレイ</t>
    </rPh>
    <phoneticPr fontId="3"/>
  </si>
  <si>
    <t>NPO法人せたがや</t>
    <rPh sb="3" eb="5">
      <t>ホウジン</t>
    </rPh>
    <phoneticPr fontId="3"/>
  </si>
  <si>
    <t>世田谷区世田谷１－１－１</t>
    <rPh sb="4" eb="7">
      <t>セタガヤ</t>
    </rPh>
    <phoneticPr fontId="3"/>
  </si>
  <si>
    <t>代表</t>
  </si>
  <si>
    <t>世田谷　花子</t>
    <rPh sb="0" eb="3">
      <t>セタガヤ</t>
    </rPh>
    <rPh sb="4" eb="6">
      <t>ハナコ</t>
    </rPh>
    <phoneticPr fontId="3"/>
  </si>
  <si>
    <t>A</t>
    <phoneticPr fontId="3"/>
  </si>
  <si>
    <t>常勤</t>
  </si>
  <si>
    <t>社会福祉士</t>
    <rPh sb="0" eb="5">
      <t>シャカイフクシシ</t>
    </rPh>
    <phoneticPr fontId="3"/>
  </si>
  <si>
    <t>B</t>
    <phoneticPr fontId="3"/>
  </si>
  <si>
    <t>幼稚園教諭</t>
    <rPh sb="0" eb="5">
      <t>ヨウチエンキョウユ</t>
    </rPh>
    <phoneticPr fontId="3"/>
  </si>
  <si>
    <t>C</t>
    <phoneticPr fontId="3"/>
  </si>
  <si>
    <t>無</t>
  </si>
  <si>
    <t>D</t>
    <phoneticPr fontId="3"/>
  </si>
  <si>
    <t>E</t>
    <phoneticPr fontId="3"/>
  </si>
  <si>
    <t>助産師</t>
    <rPh sb="0" eb="3">
      <t>ジョサンシ</t>
    </rPh>
    <phoneticPr fontId="3"/>
  </si>
  <si>
    <t>F</t>
    <phoneticPr fontId="3"/>
  </si>
  <si>
    <t>小学校教諭</t>
    <rPh sb="0" eb="5">
      <t>ショウガッコウキョウユ</t>
    </rPh>
    <phoneticPr fontId="3"/>
  </si>
  <si>
    <t>〇</t>
    <phoneticPr fontId="3"/>
  </si>
  <si>
    <t>ほっとステイ責任者</t>
  </si>
  <si>
    <t>ほっとステイスタッフ</t>
  </si>
  <si>
    <t>１０：００</t>
    <phoneticPr fontId="3"/>
  </si>
  <si>
    <t>１７：30</t>
    <phoneticPr fontId="3"/>
  </si>
  <si>
    <t>１５：００</t>
    <phoneticPr fontId="3"/>
  </si>
  <si>
    <t>１４：００</t>
    <phoneticPr fontId="3"/>
  </si>
  <si>
    <t>１２：００</t>
    <phoneticPr fontId="3"/>
  </si>
  <si>
    <t>0:45</t>
    <phoneticPr fontId="3"/>
  </si>
  <si>
    <t>←2－①を入力すると自動で記入されます。</t>
    <phoneticPr fontId="3"/>
  </si>
  <si>
    <t>【ほっとステイ事業における常勤職員の要件について】</t>
    <rPh sb="7" eb="9">
      <t>ジギョウ</t>
    </rPh>
    <phoneticPr fontId="8"/>
  </si>
  <si>
    <t>ほっとに週５日以上勤務し、所定労働時間内フルタイムで従事する者とする。</t>
    <phoneticPr fontId="3"/>
  </si>
  <si>
    <t xml:space="preserve">所定労働時間については、開設時間の最低基準である５時間の他に、前準備・後片付け・事務処理等を含めた７時間から８時間程度を想定している。
</t>
    <phoneticPr fontId="3"/>
  </si>
  <si>
    <t>よって、週に○時間以上というものではなく、前述の要件を満たす者を常勤職員とする。これを満たさない者については非常勤職員とする。</t>
    <phoneticPr fontId="3"/>
  </si>
  <si>
    <t>４時間</t>
    <rPh sb="1" eb="3">
      <t>ジカン</t>
    </rPh>
    <phoneticPr fontId="3"/>
  </si>
  <si>
    <t>4時間</t>
    <rPh sb="1" eb="3">
      <t>ジカン</t>
    </rPh>
    <phoneticPr fontId="3"/>
  </si>
  <si>
    <t>利用時間上限（１回の利用につき）</t>
    <rPh sb="0" eb="2">
      <t>リヨウ</t>
    </rPh>
    <rPh sb="2" eb="4">
      <t>ジカン</t>
    </rPh>
    <rPh sb="4" eb="6">
      <t>ジョウゲン</t>
    </rPh>
    <rPh sb="8" eb="9">
      <t>カイ</t>
    </rPh>
    <rPh sb="10" eb="12">
      <t>リヨウ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</si>
</sst>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_ ;[Red]\-#,##0\ "/>
    <numFmt numFmtId="178" formatCode="0.00_);[Red]\(0.00\)"/>
    <numFmt numFmtId="179" formatCode="0_ "/>
    <numFmt numFmtId="180" formatCode="#0.00&quot;時間&quot;"/>
    <numFmt numFmtId="181" formatCode="#,##0.00&quot;時間&quot;"/>
    <numFmt numFmtId="182" formatCode="&quot;経&quot;&quot;験&quot;&quot;年&quot;&quot;数&quot;#,##0&quot;年&quot;"/>
    <numFmt numFmtId="183" formatCode="&quot;常&quot;&quot;勤&quot;#,##0&quot;名&quot;"/>
    <numFmt numFmtId="184" formatCode="&quot;非&quot;&quot;常&quot;&quot;勤&quot;#,##0&quot;名&quot;"/>
    <numFmt numFmtId="185" formatCode="#,##0;&quot;▲ &quot;#,##0"/>
  </numFmts>
  <fonts count="65" x14ac:knownFonts="1">
    <font>
      <sz val="11"/>
      <color theme="1"/>
      <name val="游ゴシック"/>
      <family val="2"/>
      <scheme val="minor"/>
    </font>
    <font>
      <sz val="12"/>
      <color theme="1"/>
      <name val="ＭＳ 明朝"/>
      <family val="1"/>
      <charset val="128"/>
    </font>
    <font>
      <sz val="12"/>
      <color rgb="FF000000"/>
      <name val="ＭＳ 明朝"/>
      <family val="1"/>
      <charset val="128"/>
    </font>
    <font>
      <sz val="6"/>
      <name val="游ゴシック"/>
      <family val="3"/>
      <charset val="128"/>
      <scheme val="minor"/>
    </font>
    <font>
      <sz val="12"/>
      <color theme="1"/>
      <name val="Century"/>
      <family val="1"/>
    </font>
    <font>
      <sz val="12"/>
      <color rgb="FF000000"/>
      <name val="Century"/>
      <family val="1"/>
    </font>
    <font>
      <sz val="11"/>
      <color theme="1"/>
      <name val="メイリオ"/>
      <family val="3"/>
      <charset val="128"/>
    </font>
    <font>
      <sz val="14"/>
      <color theme="1"/>
      <name val="メイリオ"/>
      <family val="3"/>
      <charset val="128"/>
    </font>
    <font>
      <sz val="6"/>
      <name val="ＭＳ Ｐゴシック"/>
      <family val="3"/>
      <charset val="128"/>
    </font>
    <font>
      <sz val="11"/>
      <name val="ＭＳ Ｐゴシック"/>
      <family val="3"/>
      <charset val="128"/>
    </font>
    <font>
      <sz val="10"/>
      <color theme="1"/>
      <name val="メイリオ"/>
      <family val="3"/>
      <charset val="128"/>
    </font>
    <font>
      <b/>
      <sz val="10"/>
      <color theme="1"/>
      <name val="メイリオ"/>
      <family val="3"/>
      <charset val="128"/>
    </font>
    <font>
      <b/>
      <sz val="14"/>
      <color theme="1"/>
      <name val="メイリオ"/>
      <family val="3"/>
      <charset val="128"/>
    </font>
    <font>
      <sz val="10"/>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b/>
      <sz val="10"/>
      <color theme="1"/>
      <name val="ＭＳ Ｐゴシック"/>
      <family val="3"/>
      <charset val="128"/>
    </font>
    <font>
      <sz val="11"/>
      <color theme="1"/>
      <name val="游ゴシック"/>
      <family val="2"/>
      <scheme val="minor"/>
    </font>
    <font>
      <sz val="11"/>
      <color theme="1"/>
      <name val="ＭＳ Ｐゴシック"/>
      <family val="3"/>
      <charset val="128"/>
    </font>
    <font>
      <sz val="12"/>
      <color theme="1"/>
      <name val="ＭＳ Ｐゴシック"/>
      <family val="3"/>
      <charset val="128"/>
    </font>
    <font>
      <sz val="11"/>
      <color rgb="FFFF0000"/>
      <name val="メイリオ"/>
      <family val="3"/>
      <charset val="128"/>
    </font>
    <font>
      <sz val="10"/>
      <name val="メイリオ"/>
      <family val="3"/>
      <charset val="128"/>
    </font>
    <font>
      <b/>
      <sz val="11"/>
      <color rgb="FFFF0000"/>
      <name val="メイリオ"/>
      <family val="3"/>
      <charset val="128"/>
    </font>
    <font>
      <sz val="8"/>
      <name val="メイリオ"/>
      <family val="3"/>
      <charset val="128"/>
    </font>
    <font>
      <sz val="11"/>
      <name val="メイリオ"/>
      <family val="3"/>
      <charset val="128"/>
    </font>
    <font>
      <sz val="14"/>
      <name val="メイリオ"/>
      <family val="3"/>
      <charset val="128"/>
    </font>
    <font>
      <b/>
      <sz val="11"/>
      <color theme="1"/>
      <name val="游ゴシック"/>
      <family val="3"/>
      <charset val="128"/>
      <scheme val="minor"/>
    </font>
    <font>
      <sz val="11"/>
      <color theme="1"/>
      <name val="ＭＳ 明朝"/>
      <family val="1"/>
      <charset val="128"/>
    </font>
    <font>
      <sz val="11"/>
      <color theme="1"/>
      <name val="游ゴシック"/>
      <family val="3"/>
      <charset val="128"/>
      <scheme val="minor"/>
    </font>
    <font>
      <sz val="14"/>
      <color theme="1"/>
      <name val="ＭＳ 明朝"/>
      <family val="1"/>
      <charset val="128"/>
    </font>
    <font>
      <b/>
      <sz val="20"/>
      <color rgb="FFFF0000"/>
      <name val="メイリオ"/>
      <family val="3"/>
      <charset val="128"/>
    </font>
    <font>
      <b/>
      <sz val="28"/>
      <color theme="1"/>
      <name val="HG丸ｺﾞｼｯｸM-PRO"/>
      <family val="3"/>
      <charset val="128"/>
    </font>
    <font>
      <b/>
      <sz val="16"/>
      <color rgb="FFFF0000"/>
      <name val="メイリオ"/>
      <family val="3"/>
      <charset val="128"/>
    </font>
    <font>
      <sz val="14"/>
      <color rgb="FF000000"/>
      <name val="ＭＳ 明朝"/>
      <family val="1"/>
      <charset val="128"/>
    </font>
    <font>
      <b/>
      <sz val="14"/>
      <color rgb="FFFF0000"/>
      <name val="メイリオ"/>
      <family val="3"/>
      <charset val="128"/>
    </font>
    <font>
      <sz val="16"/>
      <color theme="1"/>
      <name val="ＭＳ Ｐゴシック"/>
      <family val="3"/>
      <charset val="128"/>
    </font>
    <font>
      <sz val="10"/>
      <color theme="1"/>
      <name val="ＭＳ ゴシック"/>
      <family val="3"/>
      <charset val="128"/>
    </font>
    <font>
      <b/>
      <sz val="11"/>
      <color theme="1"/>
      <name val="ＭＳ ゴシック"/>
      <family val="3"/>
      <charset val="128"/>
    </font>
    <font>
      <sz val="6"/>
      <name val="游ゴシック"/>
      <family val="2"/>
      <charset val="128"/>
      <scheme val="minor"/>
    </font>
    <font>
      <b/>
      <sz val="10"/>
      <color rgb="FFFF0000"/>
      <name val="ＭＳ Ｐゴシック"/>
      <family val="3"/>
      <charset val="128"/>
    </font>
    <font>
      <sz val="10"/>
      <name val="ＭＳ Ｐゴシック"/>
      <family val="3"/>
      <charset val="128"/>
    </font>
    <font>
      <sz val="11"/>
      <color theme="1"/>
      <name val="ＭＳ ゴシック"/>
      <family val="3"/>
      <charset val="128"/>
    </font>
    <font>
      <b/>
      <sz val="11"/>
      <color theme="1"/>
      <name val="ＭＳ Ｐゴシック"/>
      <family val="3"/>
      <charset val="128"/>
    </font>
    <font>
      <sz val="10"/>
      <color theme="1"/>
      <name val="游ゴシック"/>
      <family val="3"/>
      <charset val="128"/>
      <scheme val="minor"/>
    </font>
    <font>
      <b/>
      <sz val="14"/>
      <color theme="1"/>
      <name val="游ゴシック"/>
      <family val="3"/>
      <charset val="128"/>
      <scheme val="minor"/>
    </font>
    <font>
      <sz val="14"/>
      <color theme="1"/>
      <name val="游ゴシック"/>
      <family val="3"/>
      <charset val="128"/>
      <scheme val="minor"/>
    </font>
    <font>
      <b/>
      <sz val="14"/>
      <color rgb="FFFF0000"/>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4"/>
      <name val="游ゴシック"/>
      <family val="3"/>
      <charset val="128"/>
      <scheme val="minor"/>
    </font>
    <font>
      <sz val="12"/>
      <name val="游ゴシック"/>
      <family val="3"/>
      <charset val="128"/>
      <scheme val="minor"/>
    </font>
    <font>
      <sz val="14"/>
      <color rgb="FFFF0000"/>
      <name val="游ゴシック"/>
      <family val="3"/>
      <charset val="128"/>
      <scheme val="minor"/>
    </font>
    <font>
      <b/>
      <sz val="14"/>
      <color theme="1"/>
      <name val="ＭＳ Ｐゴシック"/>
      <family val="3"/>
      <charset val="128"/>
    </font>
    <font>
      <b/>
      <sz val="10"/>
      <name val="ＭＳ Ｐゴシック"/>
      <family val="3"/>
      <charset val="128"/>
    </font>
    <font>
      <b/>
      <sz val="12"/>
      <color rgb="FFFF0000"/>
      <name val="メイリオ"/>
      <family val="3"/>
      <charset val="128"/>
    </font>
    <font>
      <sz val="22"/>
      <color theme="1"/>
      <name val="游ゴシック"/>
      <family val="3"/>
      <charset val="128"/>
      <scheme val="minor"/>
    </font>
    <font>
      <sz val="22"/>
      <color theme="1"/>
      <name val="游ゴシック"/>
      <family val="2"/>
      <scheme val="minor"/>
    </font>
    <font>
      <b/>
      <sz val="22"/>
      <color theme="1"/>
      <name val="游ゴシック"/>
      <family val="3"/>
      <charset val="128"/>
      <scheme val="minor"/>
    </font>
    <font>
      <b/>
      <sz val="14"/>
      <color rgb="FFFF0000"/>
      <name val="Meiryo UI"/>
      <family val="3"/>
      <charset val="128"/>
    </font>
    <font>
      <b/>
      <sz val="11"/>
      <color rgb="FFFF0000"/>
      <name val="Meiryo UI"/>
      <family val="3"/>
      <charset val="128"/>
    </font>
    <font>
      <b/>
      <sz val="12"/>
      <color rgb="FFFF0000"/>
      <name val="Meiryo UI"/>
      <family val="3"/>
      <charset val="128"/>
    </font>
    <font>
      <b/>
      <sz val="10"/>
      <color rgb="FFFF0000"/>
      <name val="Meiryo UI"/>
      <family val="3"/>
      <charset val="128"/>
    </font>
    <font>
      <b/>
      <sz val="9"/>
      <color rgb="FFFF0000"/>
      <name val="Meiryo UI"/>
      <family val="3"/>
      <charset val="128"/>
    </font>
    <font>
      <b/>
      <sz val="28"/>
      <color rgb="FFFF0000"/>
      <name val="HG丸ｺﾞｼｯｸM-PRO"/>
      <family val="3"/>
      <charset val="128"/>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rgb="FFD9D9D9"/>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5" tint="0.39997558519241921"/>
        <bgColor indexed="64"/>
      </patternFill>
    </fill>
  </fills>
  <borders count="130">
    <border>
      <left/>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style="thin">
        <color indexed="64"/>
      </right>
      <top/>
      <bottom style="hair">
        <color indexed="64"/>
      </bottom>
      <diagonal style="thin">
        <color indexed="64"/>
      </diagonal>
    </border>
    <border>
      <left style="hair">
        <color indexed="64"/>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hair">
        <color indexed="64"/>
      </left>
      <right style="hair">
        <color indexed="64"/>
      </right>
      <top style="hair">
        <color indexed="64"/>
      </top>
      <bottom style="thin">
        <color indexed="64"/>
      </bottom>
      <diagonal/>
    </border>
    <border diagonalUp="1">
      <left style="hair">
        <color indexed="64"/>
      </left>
      <right style="hair">
        <color indexed="64"/>
      </right>
      <top/>
      <bottom/>
      <diagonal style="hair">
        <color indexed="64"/>
      </diagonal>
    </border>
    <border diagonalUp="1">
      <left style="thin">
        <color indexed="64"/>
      </left>
      <right style="thin">
        <color indexed="64"/>
      </right>
      <top/>
      <bottom/>
      <diagonal style="hair">
        <color indexed="64"/>
      </diagonal>
    </border>
    <border diagonalUp="1">
      <left style="thin">
        <color indexed="64"/>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left style="thin">
        <color indexed="64"/>
      </left>
      <right style="hair">
        <color indexed="64"/>
      </right>
      <top/>
      <bottom style="thin">
        <color indexed="64"/>
      </bottom>
      <diagonal/>
    </border>
    <border diagonalUp="1">
      <left style="hair">
        <color indexed="64"/>
      </left>
      <right style="hair">
        <color indexed="64"/>
      </right>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medium">
        <color indexed="64"/>
      </top>
      <bottom/>
      <diagonal/>
    </border>
    <border>
      <left style="medium">
        <color indexed="64"/>
      </left>
      <right style="medium">
        <color indexed="64"/>
      </right>
      <top style="hair">
        <color indexed="64"/>
      </top>
      <bottom style="medium">
        <color indexed="64"/>
      </bottom>
      <diagonal/>
    </border>
    <border diagonalUp="1">
      <left style="hair">
        <color indexed="64"/>
      </left>
      <right/>
      <top/>
      <bottom/>
      <diagonal style="hair">
        <color indexed="64"/>
      </diagonal>
    </border>
    <border diagonalUp="1">
      <left style="hair">
        <color indexed="64"/>
      </left>
      <right/>
      <top/>
      <bottom style="thin">
        <color indexed="64"/>
      </bottom>
      <diagonal style="hair">
        <color indexed="64"/>
      </diagonal>
    </border>
    <border>
      <left style="thin">
        <color indexed="64"/>
      </left>
      <right style="thin">
        <color indexed="64"/>
      </right>
      <top style="dotted">
        <color indexed="64"/>
      </top>
      <bottom style="thin">
        <color indexed="64"/>
      </bottom>
      <diagonal/>
    </border>
    <border>
      <left style="thin">
        <color indexed="64"/>
      </left>
      <right style="hair">
        <color indexed="64"/>
      </right>
      <top style="medium">
        <color indexed="64"/>
      </top>
      <bottom/>
      <diagonal/>
    </border>
    <border>
      <left style="hair">
        <color indexed="64"/>
      </left>
      <right/>
      <top style="medium">
        <color indexed="64"/>
      </top>
      <bottom/>
      <diagonal/>
    </border>
    <border>
      <left/>
      <right style="thin">
        <color indexed="64"/>
      </right>
      <top style="medium">
        <color indexed="64"/>
      </top>
      <bottom/>
      <diagonal/>
    </border>
  </borders>
  <cellStyleXfs count="7">
    <xf numFmtId="0" fontId="0" fillId="0" borderId="0"/>
    <xf numFmtId="0" fontId="9" fillId="0" borderId="0">
      <alignment vertical="center"/>
    </xf>
    <xf numFmtId="0" fontId="9" fillId="0" borderId="0">
      <alignment vertical="center"/>
    </xf>
    <xf numFmtId="0" fontId="9" fillId="0" borderId="0">
      <alignment vertical="center"/>
    </xf>
    <xf numFmtId="0" fontId="9" fillId="0" borderId="0"/>
    <xf numFmtId="38" fontId="18" fillId="0" borderId="0" applyFont="0" applyFill="0" applyBorder="0" applyAlignment="0" applyProtection="0">
      <alignment vertical="center"/>
    </xf>
    <xf numFmtId="0" fontId="9" fillId="0" borderId="0"/>
  </cellStyleXfs>
  <cellXfs count="511">
    <xf numFmtId="0" fontId="0" fillId="0" borderId="0" xfId="0"/>
    <xf numFmtId="0" fontId="4" fillId="0" borderId="0" xfId="0" applyFont="1" applyAlignment="1">
      <alignment horizontal="justify" vertical="center" wrapText="1"/>
    </xf>
    <xf numFmtId="0" fontId="5" fillId="0" borderId="0" xfId="0" applyFont="1" applyAlignment="1">
      <alignment horizontal="justify" vertical="center"/>
    </xf>
    <xf numFmtId="0" fontId="0" fillId="0" borderId="0" xfId="0" applyAlignment="1">
      <alignment vertical="top"/>
    </xf>
    <xf numFmtId="0" fontId="6" fillId="2" borderId="0" xfId="0" applyFont="1" applyFill="1" applyAlignment="1">
      <alignment vertical="center"/>
    </xf>
    <xf numFmtId="0" fontId="6" fillId="2" borderId="0" xfId="0" applyFont="1" applyFill="1" applyAlignment="1">
      <alignment horizontal="right" vertical="center" shrinkToFit="1"/>
    </xf>
    <xf numFmtId="0" fontId="6" fillId="0" borderId="0" xfId="0" applyFont="1" applyAlignment="1">
      <alignment vertical="center"/>
    </xf>
    <xf numFmtId="0" fontId="6" fillId="2" borderId="0" xfId="0" applyFont="1" applyFill="1" applyAlignment="1">
      <alignment vertical="center" shrinkToFit="1"/>
    </xf>
    <xf numFmtId="0" fontId="6" fillId="2" borderId="0" xfId="0" applyFont="1" applyFill="1" applyAlignment="1">
      <alignment horizontal="right" vertical="center"/>
    </xf>
    <xf numFmtId="0" fontId="6" fillId="2" borderId="0" xfId="0" applyFont="1" applyFill="1" applyAlignment="1">
      <alignment horizontal="center" vertical="center" shrinkToFit="1"/>
    </xf>
    <xf numFmtId="177" fontId="6" fillId="2" borderId="19" xfId="0" applyNumberFormat="1" applyFont="1" applyFill="1" applyBorder="1" applyAlignment="1" applyProtection="1">
      <alignment vertical="center"/>
      <protection locked="0"/>
    </xf>
    <xf numFmtId="177" fontId="6" fillId="2" borderId="20" xfId="0" applyNumberFormat="1" applyFont="1" applyFill="1" applyBorder="1" applyAlignment="1" applyProtection="1">
      <alignment vertical="center"/>
      <protection locked="0"/>
    </xf>
    <xf numFmtId="177" fontId="6" fillId="2" borderId="22" xfId="0" applyNumberFormat="1" applyFont="1" applyFill="1" applyBorder="1" applyAlignment="1" applyProtection="1">
      <alignment vertical="center"/>
      <protection locked="0"/>
    </xf>
    <xf numFmtId="0" fontId="6" fillId="0" borderId="0" xfId="0" applyFont="1" applyAlignment="1">
      <alignment vertical="center" shrinkToFit="1"/>
    </xf>
    <xf numFmtId="0" fontId="13" fillId="2" borderId="0" xfId="3" applyFont="1" applyFill="1">
      <alignment vertical="center"/>
    </xf>
    <xf numFmtId="0" fontId="13" fillId="0" borderId="0" xfId="3" applyFont="1">
      <alignment vertical="center"/>
    </xf>
    <xf numFmtId="0" fontId="13" fillId="0" borderId="0" xfId="3" applyFont="1" applyAlignment="1">
      <alignment horizontal="center" vertical="center"/>
    </xf>
    <xf numFmtId="0" fontId="13" fillId="2" borderId="0" xfId="4" applyFont="1" applyFill="1" applyAlignment="1">
      <alignment vertical="center"/>
    </xf>
    <xf numFmtId="0" fontId="13" fillId="2" borderId="0" xfId="4" applyFont="1" applyFill="1" applyAlignment="1">
      <alignment horizontal="right" vertical="center"/>
    </xf>
    <xf numFmtId="0" fontId="13" fillId="2" borderId="0" xfId="3" applyFont="1" applyFill="1" applyAlignment="1">
      <alignment horizontal="left" vertical="center" indent="1"/>
    </xf>
    <xf numFmtId="0" fontId="13" fillId="0" borderId="42" xfId="3" applyFont="1" applyBorder="1" applyAlignment="1">
      <alignment horizontal="right" vertical="center"/>
    </xf>
    <xf numFmtId="0" fontId="13" fillId="0" borderId="43" xfId="3" applyFont="1" applyBorder="1" applyAlignment="1">
      <alignment horizontal="left" vertical="center"/>
    </xf>
    <xf numFmtId="0" fontId="13" fillId="0" borderId="43" xfId="3" applyFont="1" applyBorder="1" applyAlignment="1">
      <alignment horizontal="center" vertical="center"/>
    </xf>
    <xf numFmtId="0" fontId="13" fillId="0" borderId="43" xfId="3" applyFont="1" applyBorder="1" applyAlignment="1">
      <alignment horizontal="right" vertical="center"/>
    </xf>
    <xf numFmtId="178" fontId="13" fillId="0" borderId="43" xfId="3" applyNumberFormat="1" applyFont="1" applyBorder="1" applyAlignment="1">
      <alignment horizontal="center" vertical="center"/>
    </xf>
    <xf numFmtId="0" fontId="13" fillId="0" borderId="41" xfId="3" applyFont="1" applyBorder="1" applyAlignment="1">
      <alignment horizontal="left" vertical="center"/>
    </xf>
    <xf numFmtId="0" fontId="13" fillId="0" borderId="44" xfId="3" applyFont="1" applyBorder="1" applyAlignment="1">
      <alignment horizontal="center" vertical="center"/>
    </xf>
    <xf numFmtId="0" fontId="13" fillId="0" borderId="38" xfId="3" applyFont="1" applyBorder="1">
      <alignment vertical="center"/>
    </xf>
    <xf numFmtId="20" fontId="13" fillId="0" borderId="40" xfId="3" applyNumberFormat="1" applyFont="1" applyBorder="1">
      <alignment vertical="center"/>
    </xf>
    <xf numFmtId="0" fontId="13" fillId="2" borderId="0" xfId="3" applyFont="1" applyFill="1" applyAlignment="1">
      <alignment horizontal="left" vertical="center"/>
    </xf>
    <xf numFmtId="0" fontId="1" fillId="2" borderId="0" xfId="0" applyFont="1" applyFill="1"/>
    <xf numFmtId="0" fontId="1" fillId="2" borderId="0" xfId="0" applyFont="1" applyFill="1" applyAlignment="1">
      <alignment horizontal="right"/>
    </xf>
    <xf numFmtId="0" fontId="1" fillId="2" borderId="0" xfId="0" applyFont="1" applyFill="1" applyAlignment="1">
      <alignment vertical="top"/>
    </xf>
    <xf numFmtId="0" fontId="1" fillId="2" borderId="0" xfId="0" applyFont="1" applyFill="1" applyAlignment="1">
      <alignment vertical="top" wrapText="1"/>
    </xf>
    <xf numFmtId="0" fontId="0" fillId="0" borderId="0" xfId="0" applyAlignment="1">
      <alignment wrapText="1"/>
    </xf>
    <xf numFmtId="0" fontId="1" fillId="2" borderId="0" xfId="0" applyFont="1" applyFill="1" applyAlignment="1">
      <alignment vertical="center" wrapText="1"/>
    </xf>
    <xf numFmtId="0" fontId="2" fillId="2" borderId="0" xfId="0" applyFont="1" applyFill="1" applyAlignment="1">
      <alignment vertical="center"/>
    </xf>
    <xf numFmtId="0" fontId="1" fillId="2" borderId="0" xfId="0" applyFont="1" applyFill="1" applyAlignment="1">
      <alignment horizontal="centerContinuous"/>
    </xf>
    <xf numFmtId="0" fontId="1" fillId="2" borderId="0" xfId="0" applyFont="1" applyFill="1" applyAlignment="1" applyProtection="1">
      <alignment vertical="center"/>
    </xf>
    <xf numFmtId="0" fontId="1" fillId="2" borderId="0" xfId="0" applyFont="1" applyFill="1" applyAlignment="1" applyProtection="1">
      <alignment horizontal="center" vertical="center" wrapText="1"/>
    </xf>
    <xf numFmtId="0" fontId="1" fillId="2" borderId="0" xfId="0" applyFont="1" applyFill="1" applyProtection="1"/>
    <xf numFmtId="0" fontId="1" fillId="2" borderId="0" xfId="0" applyFont="1" applyFill="1" applyAlignment="1" applyProtection="1">
      <alignment horizontal="right"/>
    </xf>
    <xf numFmtId="0" fontId="1" fillId="2" borderId="0" xfId="0" applyFont="1" applyFill="1" applyAlignment="1" applyProtection="1">
      <alignment horizontal="center"/>
    </xf>
    <xf numFmtId="0" fontId="2" fillId="2" borderId="0" xfId="0" applyFont="1" applyFill="1" applyAlignment="1" applyProtection="1">
      <alignment horizontal="right" vertical="center" wrapText="1"/>
    </xf>
    <xf numFmtId="0" fontId="2" fillId="2" borderId="0" xfId="0" applyFont="1" applyFill="1" applyAlignment="1" applyProtection="1">
      <alignment horizontal="center" vertical="center" wrapText="1"/>
    </xf>
    <xf numFmtId="0" fontId="2" fillId="2" borderId="0" xfId="0" applyFont="1" applyFill="1" applyAlignment="1" applyProtection="1">
      <alignment horizontal="right" vertical="center"/>
    </xf>
    <xf numFmtId="0" fontId="2" fillId="2" borderId="0" xfId="0" applyFont="1" applyFill="1" applyAlignment="1" applyProtection="1">
      <alignment vertical="center"/>
    </xf>
    <xf numFmtId="0" fontId="2" fillId="2" borderId="0" xfId="0" applyFont="1" applyFill="1" applyAlignment="1" applyProtection="1">
      <alignment horizontal="justify" vertical="center" wrapText="1"/>
    </xf>
    <xf numFmtId="0" fontId="1" fillId="2" borderId="0" xfId="0" applyFont="1" applyFill="1" applyAlignment="1" applyProtection="1">
      <alignment horizontal="centerContinuous" vertical="center" wrapText="1"/>
    </xf>
    <xf numFmtId="0" fontId="1" fillId="2" borderId="0" xfId="0" applyFont="1" applyFill="1" applyAlignment="1" applyProtection="1">
      <alignment horizontal="left" vertical="center"/>
    </xf>
    <xf numFmtId="0" fontId="1" fillId="2" borderId="0" xfId="0" applyFont="1" applyFill="1" applyAlignment="1" applyProtection="1">
      <alignment vertical="top"/>
    </xf>
    <xf numFmtId="0" fontId="1" fillId="2" borderId="0" xfId="0" applyFont="1" applyFill="1" applyAlignment="1" applyProtection="1">
      <alignment horizontal="left"/>
    </xf>
    <xf numFmtId="176" fontId="1" fillId="2" borderId="0" xfId="0" applyNumberFormat="1" applyFont="1" applyFill="1" applyProtection="1"/>
    <xf numFmtId="38" fontId="1" fillId="2" borderId="0" xfId="5" applyFont="1" applyFill="1" applyBorder="1" applyAlignment="1" applyProtection="1"/>
    <xf numFmtId="0" fontId="0" fillId="0" borderId="0" xfId="0" applyProtection="1"/>
    <xf numFmtId="0" fontId="1" fillId="2" borderId="0" xfId="0" applyFont="1" applyFill="1" applyAlignment="1" applyProtection="1">
      <alignment horizontal="left" vertical="center" wrapText="1"/>
    </xf>
    <xf numFmtId="176" fontId="1" fillId="2" borderId="0" xfId="0" applyNumberFormat="1" applyFont="1" applyFill="1" applyAlignment="1" applyProtection="1">
      <alignment horizontal="left" vertical="center"/>
      <protection locked="0"/>
    </xf>
    <xf numFmtId="0" fontId="2" fillId="2" borderId="0" xfId="0" applyFont="1" applyFill="1" applyAlignment="1" applyProtection="1">
      <alignment horizontal="center" vertical="center"/>
      <protection locked="0"/>
    </xf>
    <xf numFmtId="0" fontId="1" fillId="2" borderId="0" xfId="0" applyFont="1" applyFill="1" applyAlignment="1" applyProtection="1">
      <alignment horizontal="center"/>
      <protection locked="0"/>
    </xf>
    <xf numFmtId="0" fontId="13" fillId="2" borderId="0" xfId="3" applyFont="1" applyFill="1" applyAlignment="1">
      <alignment horizontal="left" vertical="center" wrapText="1"/>
    </xf>
    <xf numFmtId="177" fontId="6" fillId="3" borderId="12" xfId="0" applyNumberFormat="1" applyFont="1" applyFill="1" applyBorder="1" applyAlignment="1">
      <alignment vertical="center"/>
    </xf>
    <xf numFmtId="0" fontId="6" fillId="2" borderId="5" xfId="0" applyFont="1" applyFill="1" applyBorder="1" applyAlignment="1" applyProtection="1">
      <alignment horizontal="center" vertical="center" shrinkToFit="1"/>
      <protection locked="0"/>
    </xf>
    <xf numFmtId="0" fontId="6" fillId="2" borderId="24" xfId="0" applyFont="1" applyFill="1" applyBorder="1" applyAlignment="1" applyProtection="1">
      <alignment vertical="center" shrinkToFit="1"/>
      <protection locked="0"/>
    </xf>
    <xf numFmtId="0" fontId="6" fillId="2" borderId="65" xfId="0" applyFont="1" applyFill="1" applyBorder="1" applyAlignment="1" applyProtection="1">
      <alignment vertical="center" shrinkToFit="1"/>
      <protection locked="0"/>
    </xf>
    <xf numFmtId="0" fontId="6" fillId="2" borderId="5" xfId="0" applyFont="1" applyFill="1" applyBorder="1" applyAlignment="1" applyProtection="1">
      <alignment vertical="center" shrinkToFit="1"/>
      <protection locked="0"/>
    </xf>
    <xf numFmtId="0" fontId="6" fillId="2" borderId="8" xfId="0" applyFont="1" applyFill="1" applyBorder="1" applyAlignment="1" applyProtection="1">
      <alignment vertical="center" shrinkToFit="1"/>
      <protection locked="0"/>
    </xf>
    <xf numFmtId="0" fontId="6" fillId="2" borderId="23" xfId="0" applyFont="1" applyFill="1" applyBorder="1" applyAlignment="1" applyProtection="1">
      <alignment vertical="center" shrinkToFit="1"/>
      <protection locked="0"/>
    </xf>
    <xf numFmtId="0" fontId="6" fillId="2" borderId="26" xfId="0" applyFont="1" applyFill="1" applyBorder="1" applyAlignment="1" applyProtection="1">
      <alignment vertical="center" shrinkToFit="1"/>
      <protection locked="0"/>
    </xf>
    <xf numFmtId="177" fontId="6" fillId="3" borderId="14" xfId="0" applyNumberFormat="1" applyFont="1" applyFill="1" applyBorder="1" applyAlignment="1">
      <alignment vertical="center"/>
    </xf>
    <xf numFmtId="0" fontId="6" fillId="2" borderId="11" xfId="0" applyFont="1" applyFill="1" applyBorder="1" applyAlignment="1" applyProtection="1">
      <alignment vertical="center" shrinkToFit="1"/>
      <protection locked="0"/>
    </xf>
    <xf numFmtId="0" fontId="6" fillId="2" borderId="18" xfId="0" applyFont="1" applyFill="1" applyBorder="1" applyAlignment="1" applyProtection="1">
      <alignment vertical="center" shrinkToFit="1"/>
      <protection locked="0"/>
    </xf>
    <xf numFmtId="177" fontId="6" fillId="3" borderId="5" xfId="0" applyNumberFormat="1" applyFont="1" applyFill="1" applyBorder="1" applyAlignment="1">
      <alignment vertical="center"/>
    </xf>
    <xf numFmtId="0" fontId="6" fillId="2" borderId="25" xfId="0" applyFont="1" applyFill="1" applyBorder="1" applyAlignment="1" applyProtection="1">
      <alignment vertical="center" shrinkToFit="1"/>
      <protection locked="0"/>
    </xf>
    <xf numFmtId="177" fontId="6" fillId="3" borderId="8" xfId="0" applyNumberFormat="1" applyFont="1" applyFill="1" applyBorder="1" applyAlignment="1">
      <alignment vertical="center"/>
    </xf>
    <xf numFmtId="177" fontId="6" fillId="3" borderId="18" xfId="0" applyNumberFormat="1" applyFont="1" applyFill="1" applyBorder="1" applyAlignment="1">
      <alignment vertical="center"/>
    </xf>
    <xf numFmtId="177" fontId="12" fillId="3" borderId="16" xfId="0" applyNumberFormat="1" applyFont="1" applyFill="1" applyBorder="1" applyAlignment="1">
      <alignment vertical="center"/>
    </xf>
    <xf numFmtId="0" fontId="19" fillId="2" borderId="0" xfId="4" applyFont="1" applyFill="1" applyAlignment="1">
      <alignment horizontal="right" vertical="center"/>
    </xf>
    <xf numFmtId="0" fontId="21" fillId="0" borderId="0" xfId="0" applyFont="1" applyAlignment="1">
      <alignment vertical="center"/>
    </xf>
    <xf numFmtId="185" fontId="6" fillId="3" borderId="5" xfId="0" applyNumberFormat="1" applyFont="1" applyFill="1" applyBorder="1" applyAlignment="1">
      <alignment vertical="center"/>
    </xf>
    <xf numFmtId="185" fontId="6" fillId="3" borderId="11" xfId="0" applyNumberFormat="1" applyFont="1" applyFill="1" applyBorder="1" applyAlignment="1">
      <alignment vertical="center"/>
    </xf>
    <xf numFmtId="177" fontId="6" fillId="3" borderId="21" xfId="0" applyNumberFormat="1" applyFont="1" applyFill="1" applyBorder="1" applyAlignment="1">
      <alignment vertical="center"/>
    </xf>
    <xf numFmtId="0" fontId="6" fillId="2" borderId="31" xfId="0" applyFont="1" applyFill="1" applyBorder="1" applyAlignment="1" applyProtection="1">
      <alignment vertical="center" shrinkToFit="1"/>
      <protection locked="0"/>
    </xf>
    <xf numFmtId="0" fontId="22" fillId="2" borderId="9" xfId="1" applyFont="1" applyFill="1" applyBorder="1" applyAlignment="1">
      <alignment horizontal="distributed" vertical="center"/>
    </xf>
    <xf numFmtId="177" fontId="6" fillId="3" borderId="5" xfId="0" applyNumberFormat="1" applyFont="1" applyFill="1" applyBorder="1" applyAlignment="1">
      <alignment horizontal="right" vertical="center"/>
    </xf>
    <xf numFmtId="0" fontId="6" fillId="2" borderId="10" xfId="0" applyFont="1" applyFill="1" applyBorder="1" applyAlignment="1">
      <alignment vertical="center" shrinkToFit="1"/>
    </xf>
    <xf numFmtId="0" fontId="22" fillId="2" borderId="0" xfId="1" applyFont="1" applyFill="1" applyAlignment="1">
      <alignment horizontal="distributed" vertical="center"/>
    </xf>
    <xf numFmtId="0" fontId="22" fillId="2" borderId="3" xfId="1" applyFont="1" applyFill="1" applyBorder="1">
      <alignment vertical="center"/>
    </xf>
    <xf numFmtId="0" fontId="22" fillId="2" borderId="14" xfId="1" applyFont="1" applyFill="1" applyBorder="1">
      <alignment vertical="center"/>
    </xf>
    <xf numFmtId="0" fontId="6" fillId="0" borderId="24" xfId="0" applyFont="1" applyBorder="1" applyAlignment="1" applyProtection="1">
      <alignment vertical="center" shrinkToFit="1"/>
      <protection locked="0"/>
    </xf>
    <xf numFmtId="0" fontId="23" fillId="0" borderId="0" xfId="0" applyFont="1" applyAlignment="1">
      <alignment vertical="center"/>
    </xf>
    <xf numFmtId="0" fontId="26" fillId="2" borderId="0" xfId="0" applyFont="1" applyFill="1" applyAlignment="1">
      <alignment horizontal="center" vertical="center"/>
    </xf>
    <xf numFmtId="0" fontId="22" fillId="2" borderId="23" xfId="1" applyFont="1" applyFill="1" applyBorder="1">
      <alignment vertical="center"/>
    </xf>
    <xf numFmtId="0" fontId="22" fillId="2" borderId="24" xfId="1" applyFont="1" applyFill="1" applyBorder="1">
      <alignment vertical="center"/>
    </xf>
    <xf numFmtId="0" fontId="22" fillId="2" borderId="65" xfId="1" applyFont="1" applyFill="1" applyBorder="1">
      <alignment vertical="center"/>
    </xf>
    <xf numFmtId="0" fontId="10" fillId="2" borderId="23" xfId="0" applyFont="1" applyFill="1" applyBorder="1" applyAlignment="1">
      <alignment vertical="center"/>
    </xf>
    <xf numFmtId="0" fontId="22" fillId="0" borderId="18" xfId="1" applyFont="1" applyBorder="1">
      <alignment vertical="center"/>
    </xf>
    <xf numFmtId="0" fontId="22" fillId="2" borderId="23" xfId="2" applyFont="1" applyFill="1" applyBorder="1">
      <alignment vertical="center"/>
    </xf>
    <xf numFmtId="0" fontId="22" fillId="2" borderId="14" xfId="2" applyFont="1" applyFill="1" applyBorder="1">
      <alignment vertical="center"/>
    </xf>
    <xf numFmtId="0" fontId="22" fillId="2" borderId="15" xfId="2" applyFont="1" applyFill="1" applyBorder="1">
      <alignment vertical="center"/>
    </xf>
    <xf numFmtId="0" fontId="25" fillId="3" borderId="3" xfId="0" applyFont="1" applyFill="1" applyBorder="1" applyAlignment="1" applyProtection="1">
      <alignment horizontal="left" vertical="center" shrinkToFit="1"/>
    </xf>
    <xf numFmtId="177" fontId="25" fillId="3" borderId="12" xfId="0" applyNumberFormat="1" applyFont="1" applyFill="1" applyBorder="1" applyAlignment="1" applyProtection="1">
      <alignment vertical="center"/>
    </xf>
    <xf numFmtId="0" fontId="1" fillId="2" borderId="0" xfId="0" applyFont="1" applyFill="1" applyAlignment="1">
      <alignment horizontal="left"/>
    </xf>
    <xf numFmtId="0" fontId="0" fillId="2" borderId="0" xfId="0" applyFill="1"/>
    <xf numFmtId="0" fontId="0" fillId="2" borderId="0" xfId="0" applyFill="1" applyAlignment="1">
      <alignment horizontal="left"/>
    </xf>
    <xf numFmtId="0" fontId="27" fillId="0" borderId="0" xfId="0" applyFont="1"/>
    <xf numFmtId="0" fontId="27" fillId="0" borderId="0" xfId="0" applyFont="1" applyAlignment="1">
      <alignment wrapText="1"/>
    </xf>
    <xf numFmtId="0" fontId="27" fillId="0" borderId="0" xfId="0" applyFont="1" applyAlignment="1">
      <alignment horizontal="left"/>
    </xf>
    <xf numFmtId="49" fontId="27" fillId="0" borderId="0" xfId="0" applyNumberFormat="1" applyFont="1"/>
    <xf numFmtId="0" fontId="27" fillId="0" borderId="0" xfId="0" applyFont="1" applyAlignment="1">
      <alignment horizontal="left" wrapText="1"/>
    </xf>
    <xf numFmtId="0" fontId="0" fillId="2" borderId="5" xfId="0" applyFill="1" applyBorder="1"/>
    <xf numFmtId="0" fontId="0" fillId="0" borderId="0" xfId="0" applyAlignment="1">
      <alignment horizontal="left"/>
    </xf>
    <xf numFmtId="0" fontId="0" fillId="2" borderId="0" xfId="0" applyFill="1" applyAlignment="1">
      <alignment wrapText="1"/>
    </xf>
    <xf numFmtId="49" fontId="0" fillId="2" borderId="0" xfId="0" applyNumberFormat="1" applyFill="1"/>
    <xf numFmtId="49" fontId="0" fillId="0" borderId="0" xfId="0" applyNumberFormat="1"/>
    <xf numFmtId="0" fontId="28" fillId="2" borderId="0" xfId="0" applyFont="1" applyFill="1"/>
    <xf numFmtId="0" fontId="27" fillId="2" borderId="0" xfId="0" applyFont="1" applyFill="1"/>
    <xf numFmtId="0" fontId="13" fillId="2" borderId="0" xfId="3" applyFont="1" applyFill="1" applyAlignment="1">
      <alignment vertical="center" wrapText="1"/>
    </xf>
    <xf numFmtId="0" fontId="30" fillId="2" borderId="0" xfId="0" applyFont="1" applyFill="1" applyAlignment="1">
      <alignment vertical="center"/>
    </xf>
    <xf numFmtId="0" fontId="30" fillId="2" borderId="0" xfId="0" applyFont="1" applyFill="1" applyAlignment="1">
      <alignment horizontal="center" vertical="center"/>
    </xf>
    <xf numFmtId="0" fontId="31" fillId="2" borderId="68" xfId="0" applyFont="1" applyFill="1" applyBorder="1" applyAlignment="1">
      <alignment horizontal="center" vertical="center"/>
    </xf>
    <xf numFmtId="0" fontId="30" fillId="0" borderId="0" xfId="0" applyFont="1"/>
    <xf numFmtId="0" fontId="30" fillId="2" borderId="0" xfId="0" applyFont="1" applyFill="1" applyAlignment="1">
      <alignment horizontal="left" vertical="center"/>
    </xf>
    <xf numFmtId="0" fontId="33" fillId="2" borderId="0" xfId="0" applyFont="1" applyFill="1" applyAlignment="1">
      <alignment horizontal="left" vertical="center"/>
    </xf>
    <xf numFmtId="0" fontId="30" fillId="0" borderId="99" xfId="0" applyFont="1" applyBorder="1" applyAlignment="1">
      <alignment vertical="center"/>
    </xf>
    <xf numFmtId="0" fontId="30" fillId="2" borderId="0" xfId="0" applyFont="1" applyFill="1" applyAlignment="1">
      <alignment vertical="center" wrapText="1"/>
    </xf>
    <xf numFmtId="0" fontId="34" fillId="6" borderId="86" xfId="0" applyFont="1" applyFill="1" applyBorder="1" applyAlignment="1">
      <alignment horizontal="left" vertical="center" wrapText="1"/>
    </xf>
    <xf numFmtId="0" fontId="30" fillId="0" borderId="101" xfId="0" applyFont="1" applyBorder="1" applyAlignment="1">
      <alignment vertical="center"/>
    </xf>
    <xf numFmtId="0" fontId="30" fillId="2" borderId="0" xfId="0" applyFont="1" applyFill="1"/>
    <xf numFmtId="0" fontId="30" fillId="0" borderId="105" xfId="0" applyFont="1" applyBorder="1" applyAlignment="1">
      <alignment vertical="center"/>
    </xf>
    <xf numFmtId="0" fontId="34" fillId="2" borderId="0" xfId="0" applyFont="1" applyFill="1" applyAlignment="1">
      <alignment horizontal="left" vertical="center" wrapText="1"/>
    </xf>
    <xf numFmtId="0" fontId="30" fillId="0" borderId="0" xfId="0" applyFont="1" applyAlignment="1" applyProtection="1">
      <alignment horizontal="left" vertical="center" wrapText="1"/>
      <protection locked="0"/>
    </xf>
    <xf numFmtId="0" fontId="34" fillId="6" borderId="99" xfId="0" applyFont="1" applyFill="1" applyBorder="1" applyAlignment="1">
      <alignment horizontal="justify" vertical="center" wrapText="1"/>
    </xf>
    <xf numFmtId="0" fontId="30" fillId="0" borderId="17" xfId="0" applyFont="1" applyBorder="1" applyAlignment="1">
      <alignment horizontal="left" vertical="center"/>
    </xf>
    <xf numFmtId="0" fontId="34" fillId="6" borderId="101" xfId="0" applyFont="1" applyFill="1" applyBorder="1" applyAlignment="1">
      <alignment horizontal="justify" vertical="center" wrapText="1"/>
    </xf>
    <xf numFmtId="0" fontId="30" fillId="0" borderId="85" xfId="0" applyFont="1" applyBorder="1" applyAlignment="1">
      <alignment horizontal="left" vertical="center"/>
    </xf>
    <xf numFmtId="0" fontId="34" fillId="6" borderId="105" xfId="0" applyFont="1" applyFill="1" applyBorder="1" applyAlignment="1">
      <alignment horizontal="justify" vertical="center" wrapText="1"/>
    </xf>
    <xf numFmtId="0" fontId="30" fillId="0" borderId="89" xfId="0" applyFont="1" applyBorder="1" applyAlignment="1">
      <alignment horizontal="left" vertical="center"/>
    </xf>
    <xf numFmtId="0" fontId="34" fillId="2" borderId="0" xfId="0" applyFont="1" applyFill="1" applyAlignment="1">
      <alignment horizontal="justify" vertical="center" wrapText="1"/>
    </xf>
    <xf numFmtId="0" fontId="34" fillId="3" borderId="99" xfId="0" applyFont="1" applyFill="1" applyBorder="1" applyAlignment="1">
      <alignment horizontal="left" vertical="center" wrapText="1"/>
    </xf>
    <xf numFmtId="0" fontId="30" fillId="2" borderId="100" xfId="0" applyFont="1" applyFill="1" applyBorder="1" applyAlignment="1">
      <alignment horizontal="left" vertical="center"/>
    </xf>
    <xf numFmtId="0" fontId="34" fillId="3" borderId="101" xfId="0" applyFont="1" applyFill="1" applyBorder="1" applyAlignment="1">
      <alignment horizontal="left" vertical="center" wrapText="1"/>
    </xf>
    <xf numFmtId="0" fontId="30" fillId="2" borderId="102" xfId="0" applyFont="1" applyFill="1" applyBorder="1" applyAlignment="1">
      <alignment horizontal="left" vertical="center"/>
    </xf>
    <xf numFmtId="0" fontId="34" fillId="3" borderId="106" xfId="0" applyFont="1" applyFill="1" applyBorder="1" applyAlignment="1">
      <alignment horizontal="left" vertical="center" wrapText="1"/>
    </xf>
    <xf numFmtId="0" fontId="30" fillId="2" borderId="101" xfId="0" applyFont="1" applyFill="1" applyBorder="1" applyAlignment="1">
      <alignment horizontal="left" vertical="center"/>
    </xf>
    <xf numFmtId="0" fontId="34" fillId="3" borderId="1" xfId="0" applyFont="1" applyFill="1" applyBorder="1" applyAlignment="1">
      <alignment horizontal="left" vertical="center" wrapText="1"/>
    </xf>
    <xf numFmtId="0" fontId="30" fillId="2" borderId="1" xfId="0" applyFont="1" applyFill="1" applyBorder="1" applyAlignment="1">
      <alignment horizontal="left" vertical="center"/>
    </xf>
    <xf numFmtId="0" fontId="30" fillId="2" borderId="0" xfId="0" applyFont="1" applyFill="1" applyAlignment="1">
      <alignment horizontal="justify" vertical="center"/>
    </xf>
    <xf numFmtId="0" fontId="30" fillId="2" borderId="0" xfId="0" applyFont="1" applyFill="1" applyAlignment="1" applyProtection="1">
      <alignment horizontal="left" vertical="center" wrapText="1"/>
      <protection locked="0"/>
    </xf>
    <xf numFmtId="0" fontId="34" fillId="6" borderId="103" xfId="0" applyFont="1" applyFill="1" applyBorder="1" applyAlignment="1">
      <alignment horizontal="justify" vertical="center" wrapText="1"/>
    </xf>
    <xf numFmtId="0" fontId="30" fillId="2" borderId="99" xfId="0" applyFont="1" applyFill="1" applyBorder="1" applyAlignment="1">
      <alignment horizontal="left" vertical="center"/>
    </xf>
    <xf numFmtId="0" fontId="34" fillId="3" borderId="86" xfId="0" applyFont="1" applyFill="1" applyBorder="1" applyAlignment="1">
      <alignment horizontal="justify" vertical="center" wrapText="1"/>
    </xf>
    <xf numFmtId="0" fontId="34" fillId="6" borderId="86" xfId="0" applyFont="1" applyFill="1" applyBorder="1" applyAlignment="1">
      <alignment horizontal="justify" vertical="center" wrapText="1"/>
    </xf>
    <xf numFmtId="0" fontId="34" fillId="6" borderId="104" xfId="0" applyFont="1" applyFill="1" applyBorder="1" applyAlignment="1">
      <alignment horizontal="justify" vertical="center" wrapText="1"/>
    </xf>
    <xf numFmtId="0" fontId="30" fillId="2" borderId="105" xfId="0" applyFont="1" applyFill="1" applyBorder="1" applyAlignment="1">
      <alignment horizontal="left" vertical="center"/>
    </xf>
    <xf numFmtId="0" fontId="34" fillId="2" borderId="0" xfId="0" applyFont="1" applyFill="1" applyAlignment="1">
      <alignment horizontal="left" vertical="center"/>
    </xf>
    <xf numFmtId="0" fontId="30" fillId="3" borderId="99" xfId="0" applyFont="1" applyFill="1" applyBorder="1" applyAlignment="1">
      <alignment horizontal="left" vertical="center" wrapText="1"/>
    </xf>
    <xf numFmtId="0" fontId="30" fillId="3" borderId="101" xfId="0" applyFont="1" applyFill="1" applyBorder="1" applyAlignment="1">
      <alignment horizontal="left" vertical="center"/>
    </xf>
    <xf numFmtId="0" fontId="30" fillId="2" borderId="0" xfId="0" applyFont="1" applyFill="1" applyAlignment="1" applyProtection="1">
      <alignment horizontal="center" vertical="center"/>
      <protection locked="0"/>
    </xf>
    <xf numFmtId="0" fontId="30" fillId="3" borderId="105" xfId="0" applyFont="1" applyFill="1" applyBorder="1" applyAlignment="1">
      <alignment horizontal="left" vertical="center"/>
    </xf>
    <xf numFmtId="0" fontId="29" fillId="2" borderId="0" xfId="0" applyFont="1" applyFill="1"/>
    <xf numFmtId="0" fontId="30" fillId="2" borderId="0" xfId="0" applyFont="1" applyFill="1" applyAlignment="1">
      <alignment horizontal="right" vertical="center"/>
    </xf>
    <xf numFmtId="0" fontId="31" fillId="2" borderId="0" xfId="0" applyFont="1" applyFill="1" applyAlignment="1">
      <alignment vertical="center"/>
    </xf>
    <xf numFmtId="0" fontId="32" fillId="0" borderId="0" xfId="0" applyFont="1" applyAlignment="1">
      <alignment vertical="center"/>
    </xf>
    <xf numFmtId="0" fontId="30" fillId="0" borderId="99" xfId="0" applyFont="1" applyBorder="1" applyAlignment="1">
      <alignment horizontal="left" vertical="center"/>
    </xf>
    <xf numFmtId="0" fontId="30" fillId="0" borderId="101" xfId="0" applyFont="1" applyBorder="1" applyAlignment="1">
      <alignment horizontal="left" vertical="center"/>
    </xf>
    <xf numFmtId="0" fontId="30" fillId="0" borderId="105" xfId="0" applyFont="1" applyBorder="1" applyAlignment="1">
      <alignment horizontal="left" vertical="center"/>
    </xf>
    <xf numFmtId="0" fontId="34" fillId="3" borderId="101" xfId="0" applyFont="1" applyFill="1" applyBorder="1" applyAlignment="1">
      <alignment horizontal="justify" vertical="center" wrapText="1"/>
    </xf>
    <xf numFmtId="0" fontId="28" fillId="2" borderId="105" xfId="0" applyFont="1" applyFill="1" applyBorder="1" applyAlignment="1">
      <alignment vertical="top" wrapText="1" shrinkToFit="1"/>
    </xf>
    <xf numFmtId="0" fontId="34" fillId="2" borderId="107" xfId="0" applyFont="1" applyFill="1" applyBorder="1" applyAlignment="1">
      <alignment horizontal="left" vertical="center"/>
    </xf>
    <xf numFmtId="0" fontId="30" fillId="2" borderId="108" xfId="0" applyFont="1" applyFill="1" applyBorder="1" applyAlignment="1" applyProtection="1">
      <alignment horizontal="left" vertical="center" wrapText="1"/>
      <protection locked="0"/>
    </xf>
    <xf numFmtId="0" fontId="6" fillId="3" borderId="6" xfId="0" applyFont="1" applyFill="1" applyBorder="1" applyAlignment="1">
      <alignment horizontal="center" vertical="center"/>
    </xf>
    <xf numFmtId="0" fontId="6" fillId="3" borderId="5" xfId="0" applyFont="1" applyFill="1" applyBorder="1" applyAlignment="1">
      <alignment horizontal="center" vertical="center" shrinkToFit="1"/>
    </xf>
    <xf numFmtId="0" fontId="22" fillId="3" borderId="4" xfId="1" applyFont="1" applyFill="1" applyBorder="1">
      <alignment vertical="center"/>
    </xf>
    <xf numFmtId="0" fontId="24" fillId="3" borderId="10" xfId="1" applyFont="1" applyFill="1" applyBorder="1">
      <alignment vertical="center"/>
    </xf>
    <xf numFmtId="0" fontId="22" fillId="3" borderId="19" xfId="1" applyFont="1" applyFill="1" applyBorder="1">
      <alignment vertical="center"/>
    </xf>
    <xf numFmtId="0" fontId="22" fillId="3" borderId="74" xfId="1" applyFont="1" applyFill="1" applyBorder="1">
      <alignment vertical="center"/>
    </xf>
    <xf numFmtId="0" fontId="22" fillId="3" borderId="20" xfId="1" applyFont="1" applyFill="1" applyBorder="1">
      <alignment vertical="center"/>
    </xf>
    <xf numFmtId="0" fontId="22" fillId="3" borderId="75" xfId="1" applyFont="1" applyFill="1" applyBorder="1">
      <alignment vertical="center"/>
    </xf>
    <xf numFmtId="0" fontId="24" fillId="3" borderId="0" xfId="1" applyFont="1" applyFill="1" applyAlignment="1">
      <alignment horizontal="left" vertical="center"/>
    </xf>
    <xf numFmtId="0" fontId="10" fillId="3" borderId="14" xfId="1" applyFont="1" applyFill="1" applyBorder="1">
      <alignment vertical="center"/>
    </xf>
    <xf numFmtId="0" fontId="10" fillId="3" borderId="15" xfId="1" applyFont="1" applyFill="1" applyBorder="1">
      <alignment vertical="center"/>
    </xf>
    <xf numFmtId="0" fontId="22" fillId="3" borderId="2" xfId="1" applyFont="1" applyFill="1" applyBorder="1">
      <alignment vertical="center"/>
    </xf>
    <xf numFmtId="0" fontId="22" fillId="3" borderId="7" xfId="1" applyFont="1" applyFill="1" applyBorder="1">
      <alignment vertical="center"/>
    </xf>
    <xf numFmtId="0" fontId="22" fillId="3" borderId="13" xfId="1" applyFont="1" applyFill="1" applyBorder="1">
      <alignment vertical="center"/>
    </xf>
    <xf numFmtId="0" fontId="22" fillId="3" borderId="9" xfId="1" applyFont="1" applyFill="1" applyBorder="1" applyAlignment="1">
      <alignment horizontal="center" vertical="center" textRotation="255"/>
    </xf>
    <xf numFmtId="0" fontId="22" fillId="3" borderId="66" xfId="1" applyFont="1" applyFill="1" applyBorder="1" applyAlignment="1">
      <alignment horizontal="center" vertical="center" textRotation="255"/>
    </xf>
    <xf numFmtId="0" fontId="22" fillId="3" borderId="71" xfId="1" applyFont="1" applyFill="1" applyBorder="1">
      <alignment vertical="center"/>
    </xf>
    <xf numFmtId="0" fontId="22" fillId="3" borderId="76" xfId="1" applyFont="1" applyFill="1" applyBorder="1">
      <alignment vertical="center"/>
    </xf>
    <xf numFmtId="0" fontId="22" fillId="3" borderId="77" xfId="1" applyFont="1" applyFill="1" applyBorder="1" applyAlignment="1">
      <alignment horizontal="centerContinuous" vertical="center"/>
    </xf>
    <xf numFmtId="0" fontId="22" fillId="3" borderId="78" xfId="1" applyFont="1" applyFill="1" applyBorder="1" applyAlignment="1">
      <alignment horizontal="centerContinuous" vertical="center"/>
    </xf>
    <xf numFmtId="0" fontId="22" fillId="3" borderId="79" xfId="1" applyFont="1" applyFill="1" applyBorder="1" applyAlignment="1">
      <alignment horizontal="centerContinuous" vertical="center"/>
    </xf>
    <xf numFmtId="0" fontId="6" fillId="3" borderId="11" xfId="0" applyFont="1" applyFill="1" applyBorder="1" applyAlignment="1" applyProtection="1">
      <alignment vertical="center" shrinkToFit="1"/>
      <protection locked="0"/>
    </xf>
    <xf numFmtId="0" fontId="22" fillId="3" borderId="0" xfId="1" applyFont="1" applyFill="1" applyAlignment="1">
      <alignment horizontal="center" vertical="center" textRotation="255"/>
    </xf>
    <xf numFmtId="0" fontId="22" fillId="3" borderId="12" xfId="1" applyFont="1" applyFill="1" applyBorder="1">
      <alignment vertical="center"/>
    </xf>
    <xf numFmtId="0" fontId="22" fillId="3" borderId="14" xfId="1" applyFont="1" applyFill="1" applyBorder="1" applyAlignment="1">
      <alignment horizontal="center" vertical="center" textRotation="255"/>
    </xf>
    <xf numFmtId="0" fontId="10" fillId="3" borderId="8" xfId="1" applyFont="1" applyFill="1" applyBorder="1">
      <alignment vertical="center"/>
    </xf>
    <xf numFmtId="0" fontId="22" fillId="3" borderId="6" xfId="1" applyFont="1" applyFill="1" applyBorder="1">
      <alignment vertical="center"/>
    </xf>
    <xf numFmtId="0" fontId="10" fillId="3" borderId="12" xfId="0" applyFont="1" applyFill="1" applyBorder="1" applyAlignment="1">
      <alignment vertical="center"/>
    </xf>
    <xf numFmtId="0" fontId="10" fillId="3" borderId="7" xfId="0" applyFont="1" applyFill="1" applyBorder="1" applyAlignment="1">
      <alignment vertical="center"/>
    </xf>
    <xf numFmtId="0" fontId="22" fillId="3" borderId="9" xfId="1" applyFont="1" applyFill="1" applyBorder="1" applyAlignment="1">
      <alignment horizontal="right" vertical="center"/>
    </xf>
    <xf numFmtId="0" fontId="22" fillId="3" borderId="14" xfId="1" applyFont="1" applyFill="1" applyBorder="1" applyAlignment="1">
      <alignment horizontal="right" vertical="center"/>
    </xf>
    <xf numFmtId="0" fontId="10" fillId="3" borderId="13" xfId="0" applyFont="1" applyFill="1" applyBorder="1" applyAlignment="1">
      <alignment vertical="center"/>
    </xf>
    <xf numFmtId="0" fontId="22" fillId="3" borderId="9" xfId="1" applyFont="1" applyFill="1" applyBorder="1" applyAlignment="1">
      <alignment horizontal="distributed" vertical="center"/>
    </xf>
    <xf numFmtId="0" fontId="22" fillId="3" borderId="72" xfId="1" applyFont="1" applyFill="1" applyBorder="1" applyAlignment="1">
      <alignment horizontal="centerContinuous" vertical="center"/>
    </xf>
    <xf numFmtId="0" fontId="22" fillId="3" borderId="73" xfId="1" applyFont="1" applyFill="1" applyBorder="1" applyAlignment="1">
      <alignment horizontal="centerContinuous" vertical="center"/>
    </xf>
    <xf numFmtId="0" fontId="6" fillId="3" borderId="21" xfId="0" applyFont="1" applyFill="1" applyBorder="1" applyAlignment="1" applyProtection="1">
      <alignment vertical="center" shrinkToFit="1"/>
      <protection locked="0"/>
    </xf>
    <xf numFmtId="0" fontId="6" fillId="3" borderId="5" xfId="0" applyFont="1" applyFill="1" applyBorder="1" applyAlignment="1" applyProtection="1">
      <alignment vertical="center" shrinkToFit="1"/>
      <protection locked="0"/>
    </xf>
    <xf numFmtId="0" fontId="6" fillId="3" borderId="8" xfId="0" applyFont="1" applyFill="1" applyBorder="1" applyAlignment="1" applyProtection="1">
      <alignment vertical="center" shrinkToFit="1"/>
      <protection locked="0"/>
    </xf>
    <xf numFmtId="0" fontId="6" fillId="3" borderId="67" xfId="0" applyFont="1" applyFill="1" applyBorder="1" applyAlignment="1" applyProtection="1">
      <alignment vertical="center" shrinkToFit="1"/>
      <protection locked="0"/>
    </xf>
    <xf numFmtId="38" fontId="1" fillId="2" borderId="0" xfId="5" applyFont="1" applyFill="1" applyAlignment="1" applyProtection="1">
      <alignment horizontal="right"/>
    </xf>
    <xf numFmtId="0" fontId="36" fillId="3" borderId="5" xfId="3" applyFont="1" applyFill="1" applyBorder="1" applyAlignment="1">
      <alignment horizontal="center" vertical="center"/>
    </xf>
    <xf numFmtId="0" fontId="36" fillId="0" borderId="0" xfId="3" applyFont="1">
      <alignment vertical="center"/>
    </xf>
    <xf numFmtId="0" fontId="19" fillId="0" borderId="0" xfId="3" applyFont="1" applyAlignment="1">
      <alignment horizontal="center" vertical="center"/>
    </xf>
    <xf numFmtId="0" fontId="14" fillId="0" borderId="0" xfId="3" applyFont="1" applyAlignment="1">
      <alignment horizontal="center" vertical="center"/>
    </xf>
    <xf numFmtId="0" fontId="37" fillId="0" borderId="0" xfId="3" applyFont="1">
      <alignment vertical="center"/>
    </xf>
    <xf numFmtId="0" fontId="13" fillId="2" borderId="0" xfId="4" applyFont="1" applyFill="1" applyAlignment="1">
      <alignment horizontal="center" vertical="center"/>
    </xf>
    <xf numFmtId="0" fontId="13" fillId="3" borderId="83" xfId="3" applyFont="1" applyFill="1" applyBorder="1">
      <alignment vertical="center"/>
    </xf>
    <xf numFmtId="0" fontId="16" fillId="3" borderId="5" xfId="3" applyFont="1" applyFill="1" applyBorder="1" applyAlignment="1">
      <alignment horizontal="center" vertical="center" wrapText="1"/>
    </xf>
    <xf numFmtId="0" fontId="13" fillId="3" borderId="5" xfId="3" applyFont="1" applyFill="1" applyBorder="1" applyAlignment="1">
      <alignment horizontal="center" vertical="center"/>
    </xf>
    <xf numFmtId="0" fontId="13" fillId="3" borderId="5" xfId="3" applyFont="1" applyFill="1" applyBorder="1" applyAlignment="1">
      <alignment horizontal="center" vertical="center" wrapText="1"/>
    </xf>
    <xf numFmtId="0" fontId="13" fillId="3" borderId="12" xfId="3" applyFont="1" applyFill="1" applyBorder="1" applyAlignment="1">
      <alignment horizontal="right" vertical="center"/>
    </xf>
    <xf numFmtId="0" fontId="13" fillId="3" borderId="8" xfId="3" applyFont="1" applyFill="1" applyBorder="1" applyAlignment="1">
      <alignment horizontal="center" vertical="center"/>
    </xf>
    <xf numFmtId="0" fontId="13" fillId="3" borderId="4" xfId="3" applyFont="1" applyFill="1" applyBorder="1" applyAlignment="1">
      <alignment horizontal="left" vertical="center"/>
    </xf>
    <xf numFmtId="0" fontId="13" fillId="3" borderId="4" xfId="3" applyFont="1" applyFill="1" applyBorder="1" applyAlignment="1">
      <alignment horizontal="center" vertical="center"/>
    </xf>
    <xf numFmtId="0" fontId="13" fillId="3" borderId="4" xfId="3" applyFont="1" applyFill="1" applyBorder="1" applyAlignment="1">
      <alignment horizontal="right" vertical="center"/>
    </xf>
    <xf numFmtId="178" fontId="13" fillId="3" borderId="8" xfId="3" applyNumberFormat="1" applyFont="1" applyFill="1" applyBorder="1" applyAlignment="1">
      <alignment horizontal="center" vertical="center"/>
    </xf>
    <xf numFmtId="0" fontId="13" fillId="3" borderId="13" xfId="3" applyFont="1" applyFill="1" applyBorder="1" applyAlignment="1">
      <alignment horizontal="left" vertical="center"/>
    </xf>
    <xf numFmtId="0" fontId="13" fillId="3" borderId="110" xfId="3" applyFont="1" applyFill="1" applyBorder="1" applyAlignment="1">
      <alignment horizontal="center" vertical="center"/>
    </xf>
    <xf numFmtId="0" fontId="13" fillId="3" borderId="111" xfId="3" applyFont="1" applyFill="1" applyBorder="1" applyAlignment="1">
      <alignment horizontal="center" vertical="center"/>
    </xf>
    <xf numFmtId="0" fontId="13" fillId="3" borderId="112" xfId="3" applyFont="1" applyFill="1" applyBorder="1" applyAlignment="1">
      <alignment horizontal="center" vertical="center"/>
    </xf>
    <xf numFmtId="0" fontId="13" fillId="3" borderId="97" xfId="3" applyFont="1" applyFill="1" applyBorder="1" applyAlignment="1">
      <alignment horizontal="center" vertical="center" wrapText="1"/>
    </xf>
    <xf numFmtId="0" fontId="13" fillId="3" borderId="97" xfId="3" applyFont="1" applyFill="1" applyBorder="1" applyAlignment="1">
      <alignment horizontal="center" vertical="center" shrinkToFit="1"/>
    </xf>
    <xf numFmtId="179" fontId="13" fillId="3" borderId="97" xfId="3" applyNumberFormat="1" applyFont="1" applyFill="1" applyBorder="1" applyAlignment="1">
      <alignment horizontal="center" vertical="center" shrinkToFit="1"/>
    </xf>
    <xf numFmtId="0" fontId="13" fillId="3" borderId="3" xfId="3" applyFont="1" applyFill="1" applyBorder="1">
      <alignment vertical="center"/>
    </xf>
    <xf numFmtId="49" fontId="13" fillId="3" borderId="113" xfId="3" applyNumberFormat="1" applyFont="1" applyFill="1" applyBorder="1" applyAlignment="1">
      <alignment horizontal="center" vertical="center"/>
    </xf>
    <xf numFmtId="20" fontId="13" fillId="3" borderId="97" xfId="3" applyNumberFormat="1" applyFont="1" applyFill="1" applyBorder="1">
      <alignment vertical="center"/>
    </xf>
    <xf numFmtId="180" fontId="13" fillId="3" borderId="97" xfId="3" applyNumberFormat="1" applyFont="1" applyFill="1" applyBorder="1">
      <alignment vertical="center"/>
    </xf>
    <xf numFmtId="181" fontId="13" fillId="3" borderId="98" xfId="3" applyNumberFormat="1" applyFont="1" applyFill="1" applyBorder="1">
      <alignment vertical="center"/>
    </xf>
    <xf numFmtId="0" fontId="13" fillId="3" borderId="118" xfId="3" applyFont="1" applyFill="1" applyBorder="1" applyAlignment="1">
      <alignment horizontal="center" vertical="center"/>
    </xf>
    <xf numFmtId="0" fontId="13" fillId="0" borderId="32" xfId="3" applyFont="1" applyBorder="1" applyAlignment="1">
      <alignment horizontal="right" vertical="center"/>
    </xf>
    <xf numFmtId="0" fontId="13" fillId="0" borderId="33" xfId="3" applyFont="1" applyBorder="1" applyAlignment="1">
      <alignment horizontal="left" vertical="center"/>
    </xf>
    <xf numFmtId="0" fontId="13" fillId="0" borderId="33" xfId="3" applyFont="1" applyBorder="1" applyAlignment="1">
      <alignment horizontal="center" vertical="center"/>
    </xf>
    <xf numFmtId="0" fontId="13" fillId="0" borderId="33" xfId="3" applyFont="1" applyBorder="1" applyAlignment="1">
      <alignment horizontal="right" vertical="center"/>
    </xf>
    <xf numFmtId="178" fontId="13" fillId="0" borderId="33" xfId="3" applyNumberFormat="1" applyFont="1" applyBorder="1" applyAlignment="1">
      <alignment horizontal="center" vertical="center"/>
    </xf>
    <xf numFmtId="0" fontId="13" fillId="0" borderId="34" xfId="3" applyFont="1" applyBorder="1" applyAlignment="1">
      <alignment horizontal="left" vertical="center"/>
    </xf>
    <xf numFmtId="0" fontId="13" fillId="0" borderId="35" xfId="3" applyFont="1" applyBorder="1" applyAlignment="1">
      <alignment horizontal="center" vertical="center"/>
    </xf>
    <xf numFmtId="0" fontId="13" fillId="3" borderId="35" xfId="3" applyFont="1" applyFill="1" applyBorder="1" applyAlignment="1">
      <alignment horizontal="center" vertical="center"/>
    </xf>
    <xf numFmtId="0" fontId="13" fillId="3" borderId="45" xfId="3" applyFont="1" applyFill="1" applyBorder="1" applyAlignment="1">
      <alignment horizontal="center" vertical="center" shrinkToFit="1"/>
    </xf>
    <xf numFmtId="180" fontId="13" fillId="3" borderId="40" xfId="3" applyNumberFormat="1" applyFont="1" applyFill="1" applyBorder="1">
      <alignment vertical="center"/>
    </xf>
    <xf numFmtId="181" fontId="13" fillId="3" borderId="40" xfId="3" applyNumberFormat="1" applyFont="1" applyFill="1" applyBorder="1">
      <alignment vertical="center"/>
    </xf>
    <xf numFmtId="0" fontId="13" fillId="3" borderId="29" xfId="3" applyFont="1" applyFill="1" applyBorder="1" applyAlignment="1">
      <alignment horizontal="center" vertical="center"/>
    </xf>
    <xf numFmtId="0" fontId="13" fillId="3" borderId="44" xfId="3" applyFont="1" applyFill="1" applyBorder="1" applyAlignment="1">
      <alignment horizontal="center" vertical="center"/>
    </xf>
    <xf numFmtId="0" fontId="13" fillId="3" borderId="13" xfId="3" applyFont="1" applyFill="1" applyBorder="1" applyAlignment="1">
      <alignment horizontal="center" vertical="center"/>
    </xf>
    <xf numFmtId="181" fontId="13" fillId="8" borderId="94" xfId="3" applyNumberFormat="1" applyFont="1" applyFill="1" applyBorder="1">
      <alignment vertical="center"/>
    </xf>
    <xf numFmtId="0" fontId="43" fillId="2" borderId="0" xfId="3" applyFont="1" applyFill="1" applyAlignment="1">
      <alignment horizontal="left" vertical="center"/>
    </xf>
    <xf numFmtId="0" fontId="14" fillId="2" borderId="0" xfId="3" applyFont="1" applyFill="1" applyAlignment="1">
      <alignment horizontal="left" vertical="center" wrapText="1"/>
    </xf>
    <xf numFmtId="0" fontId="14" fillId="2" borderId="0" xfId="3" applyFont="1" applyFill="1">
      <alignment vertical="center"/>
    </xf>
    <xf numFmtId="0" fontId="14" fillId="0" borderId="0" xfId="3" applyFont="1">
      <alignment vertical="center"/>
    </xf>
    <xf numFmtId="0" fontId="44" fillId="2" borderId="0" xfId="3" applyFont="1" applyFill="1">
      <alignment vertical="center"/>
    </xf>
    <xf numFmtId="0" fontId="44" fillId="0" borderId="0" xfId="3" applyFont="1">
      <alignment vertical="center"/>
    </xf>
    <xf numFmtId="0" fontId="46" fillId="2" borderId="0" xfId="3" applyFont="1" applyFill="1">
      <alignment vertical="center"/>
    </xf>
    <xf numFmtId="0" fontId="46" fillId="2" borderId="0" xfId="3" applyFont="1" applyFill="1" applyAlignment="1">
      <alignment horizontal="left" vertical="center"/>
    </xf>
    <xf numFmtId="0" fontId="46" fillId="0" borderId="0" xfId="3" applyFont="1">
      <alignment vertical="center"/>
    </xf>
    <xf numFmtId="0" fontId="46" fillId="0" borderId="0" xfId="3" applyFont="1" applyAlignment="1">
      <alignment horizontal="center" vertical="center"/>
    </xf>
    <xf numFmtId="0" fontId="45" fillId="2" borderId="0" xfId="3" applyFont="1" applyFill="1" applyAlignment="1">
      <alignment horizontal="left" vertical="center"/>
    </xf>
    <xf numFmtId="0" fontId="48" fillId="2" borderId="68" xfId="3" applyFont="1" applyFill="1" applyBorder="1" applyAlignment="1">
      <alignment horizontal="left" vertical="center"/>
    </xf>
    <xf numFmtId="0" fontId="46" fillId="2" borderId="69" xfId="3" applyFont="1" applyFill="1" applyBorder="1" applyAlignment="1">
      <alignment horizontal="left" vertical="center"/>
    </xf>
    <xf numFmtId="0" fontId="46" fillId="2" borderId="94" xfId="3" applyFont="1" applyFill="1" applyBorder="1" applyAlignment="1">
      <alignment horizontal="left" vertical="center"/>
    </xf>
    <xf numFmtId="0" fontId="49" fillId="2" borderId="68" xfId="3" applyFont="1" applyFill="1" applyBorder="1" applyAlignment="1">
      <alignment horizontal="left" vertical="center"/>
    </xf>
    <xf numFmtId="0" fontId="46" fillId="0" borderId="69" xfId="3" applyFont="1" applyBorder="1">
      <alignment vertical="center"/>
    </xf>
    <xf numFmtId="0" fontId="46" fillId="0" borderId="69" xfId="3" applyFont="1" applyBorder="1" applyAlignment="1">
      <alignment horizontal="center" vertical="center"/>
    </xf>
    <xf numFmtId="0" fontId="46" fillId="0" borderId="94" xfId="3" applyFont="1" applyBorder="1">
      <alignment vertical="center"/>
    </xf>
    <xf numFmtId="0" fontId="50" fillId="2" borderId="0" xfId="3" applyFont="1" applyFill="1" applyAlignment="1">
      <alignment horizontal="left" vertical="center"/>
    </xf>
    <xf numFmtId="0" fontId="48" fillId="2" borderId="82" xfId="3" applyFont="1" applyFill="1" applyBorder="1" applyAlignment="1">
      <alignment horizontal="left" vertical="center"/>
    </xf>
    <xf numFmtId="0" fontId="48" fillId="2" borderId="81" xfId="3" applyFont="1" applyFill="1" applyBorder="1" applyAlignment="1">
      <alignment horizontal="left" vertical="center"/>
    </xf>
    <xf numFmtId="0" fontId="48" fillId="2" borderId="122" xfId="3" applyFont="1" applyFill="1" applyBorder="1" applyAlignment="1">
      <alignment horizontal="left" vertical="center"/>
    </xf>
    <xf numFmtId="0" fontId="51" fillId="2" borderId="82" xfId="3" applyFont="1" applyFill="1" applyBorder="1" applyAlignment="1">
      <alignment horizontal="left" vertical="center"/>
    </xf>
    <xf numFmtId="0" fontId="46" fillId="2" borderId="81" xfId="3" applyFont="1" applyFill="1" applyBorder="1" applyAlignment="1">
      <alignment horizontal="left" vertical="center"/>
    </xf>
    <xf numFmtId="0" fontId="46" fillId="0" borderId="81" xfId="3" applyFont="1" applyBorder="1">
      <alignment vertical="center"/>
    </xf>
    <xf numFmtId="0" fontId="46" fillId="0" borderId="81" xfId="3" applyFont="1" applyBorder="1" applyAlignment="1">
      <alignment horizontal="center" vertical="center"/>
    </xf>
    <xf numFmtId="0" fontId="46" fillId="0" borderId="122" xfId="3" applyFont="1" applyBorder="1">
      <alignment vertical="center"/>
    </xf>
    <xf numFmtId="0" fontId="48" fillId="2" borderId="107" xfId="3" applyFont="1" applyFill="1" applyBorder="1" applyAlignment="1">
      <alignment horizontal="left" vertical="center"/>
    </xf>
    <xf numFmtId="0" fontId="48" fillId="2" borderId="0" xfId="3" applyFont="1" applyFill="1" applyAlignment="1">
      <alignment horizontal="left" vertical="center"/>
    </xf>
    <xf numFmtId="0" fontId="48" fillId="2" borderId="108" xfId="3" applyFont="1" applyFill="1" applyBorder="1" applyAlignment="1">
      <alignment horizontal="left" vertical="center"/>
    </xf>
    <xf numFmtId="0" fontId="51" fillId="2" borderId="107" xfId="3" applyFont="1" applyFill="1" applyBorder="1" applyAlignment="1">
      <alignment horizontal="left" vertical="center"/>
    </xf>
    <xf numFmtId="0" fontId="46" fillId="0" borderId="108" xfId="3" applyFont="1" applyBorder="1">
      <alignment vertical="center"/>
    </xf>
    <xf numFmtId="0" fontId="48" fillId="2" borderId="87" xfId="3" applyFont="1" applyFill="1" applyBorder="1" applyAlignment="1">
      <alignment horizontal="left" vertical="center"/>
    </xf>
    <xf numFmtId="0" fontId="48" fillId="2" borderId="93" xfId="3" applyFont="1" applyFill="1" applyBorder="1" applyAlignment="1">
      <alignment horizontal="left" vertical="center"/>
    </xf>
    <xf numFmtId="0" fontId="48" fillId="2" borderId="95" xfId="3" applyFont="1" applyFill="1" applyBorder="1" applyAlignment="1">
      <alignment horizontal="left" vertical="center"/>
    </xf>
    <xf numFmtId="0" fontId="51" fillId="2" borderId="87" xfId="3" applyFont="1" applyFill="1" applyBorder="1" applyAlignment="1">
      <alignment horizontal="left" vertical="center"/>
    </xf>
    <xf numFmtId="0" fontId="46" fillId="2" borderId="93" xfId="3" applyFont="1" applyFill="1" applyBorder="1" applyAlignment="1">
      <alignment horizontal="left" vertical="center"/>
    </xf>
    <xf numFmtId="0" fontId="46" fillId="0" borderId="93" xfId="3" applyFont="1" applyBorder="1">
      <alignment vertical="center"/>
    </xf>
    <xf numFmtId="0" fontId="46" fillId="0" borderId="93" xfId="3" applyFont="1" applyBorder="1" applyAlignment="1">
      <alignment horizontal="center" vertical="center"/>
    </xf>
    <xf numFmtId="0" fontId="46" fillId="0" borderId="95" xfId="3" applyFont="1" applyBorder="1">
      <alignment vertical="center"/>
    </xf>
    <xf numFmtId="0" fontId="47" fillId="2" borderId="0" xfId="3" applyFont="1" applyFill="1" applyAlignment="1">
      <alignment horizontal="left" vertical="center"/>
    </xf>
    <xf numFmtId="0" fontId="46" fillId="2" borderId="100" xfId="3" applyFont="1" applyFill="1" applyBorder="1" applyAlignment="1">
      <alignment horizontal="center" vertical="center"/>
    </xf>
    <xf numFmtId="0" fontId="46" fillId="2" borderId="1" xfId="3" applyFont="1" applyFill="1" applyBorder="1" applyAlignment="1">
      <alignment horizontal="center" vertical="center"/>
    </xf>
    <xf numFmtId="0" fontId="52" fillId="2" borderId="0" xfId="3" applyFont="1" applyFill="1" applyAlignment="1">
      <alignment horizontal="left" vertical="center"/>
    </xf>
    <xf numFmtId="0" fontId="15" fillId="3" borderId="83" xfId="3" applyFont="1" applyFill="1" applyBorder="1" applyAlignment="1">
      <alignment horizontal="center" vertical="center" wrapText="1"/>
    </xf>
    <xf numFmtId="183" fontId="13" fillId="8" borderId="100" xfId="3" applyNumberFormat="1" applyFont="1" applyFill="1" applyBorder="1" applyAlignment="1">
      <alignment horizontal="center" vertical="center" shrinkToFit="1"/>
    </xf>
    <xf numFmtId="184" fontId="13" fillId="8" borderId="123" xfId="3" applyNumberFormat="1" applyFont="1" applyFill="1" applyBorder="1" applyAlignment="1">
      <alignment horizontal="center" vertical="center" shrinkToFit="1"/>
    </xf>
    <xf numFmtId="0" fontId="55" fillId="2" borderId="0" xfId="0" applyFont="1" applyFill="1"/>
    <xf numFmtId="0" fontId="34" fillId="3" borderId="103" xfId="0" applyFont="1" applyFill="1" applyBorder="1" applyAlignment="1">
      <alignment horizontal="left" vertical="center" wrapText="1"/>
    </xf>
    <xf numFmtId="0" fontId="34" fillId="3" borderId="86" xfId="0" applyFont="1" applyFill="1" applyBorder="1" applyAlignment="1">
      <alignment horizontal="left" vertical="center" wrapText="1"/>
    </xf>
    <xf numFmtId="0" fontId="34" fillId="3" borderId="104" xfId="0" applyFont="1" applyFill="1" applyBorder="1" applyAlignment="1">
      <alignment horizontal="left" vertical="center" wrapText="1"/>
    </xf>
    <xf numFmtId="0" fontId="23" fillId="2" borderId="0" xfId="0" applyFont="1" applyFill="1" applyAlignment="1">
      <alignment vertical="center"/>
    </xf>
    <xf numFmtId="49" fontId="13" fillId="2" borderId="39" xfId="3" applyNumberFormat="1" applyFont="1" applyFill="1" applyBorder="1" applyAlignment="1" applyProtection="1">
      <alignment horizontal="center" vertical="center"/>
      <protection locked="0"/>
    </xf>
    <xf numFmtId="0" fontId="56" fillId="9" borderId="5" xfId="0" applyFont="1" applyFill="1" applyBorder="1" applyAlignment="1">
      <alignment vertical="center"/>
    </xf>
    <xf numFmtId="0" fontId="56" fillId="9" borderId="7" xfId="0" applyFont="1" applyFill="1" applyBorder="1" applyAlignment="1">
      <alignment vertical="center"/>
    </xf>
    <xf numFmtId="49" fontId="57" fillId="9" borderId="5" xfId="0" applyNumberFormat="1" applyFont="1" applyFill="1" applyBorder="1" applyAlignment="1">
      <alignment vertical="center"/>
    </xf>
    <xf numFmtId="0" fontId="56" fillId="9" borderId="7" xfId="0" applyFont="1" applyFill="1" applyBorder="1" applyAlignment="1">
      <alignment vertical="center" wrapText="1"/>
    </xf>
    <xf numFmtId="0" fontId="56" fillId="9" borderId="2" xfId="0" applyFont="1" applyFill="1" applyBorder="1" applyAlignment="1">
      <alignment vertical="center"/>
    </xf>
    <xf numFmtId="0" fontId="58" fillId="9" borderId="0" xfId="0" applyFont="1" applyFill="1" applyAlignment="1">
      <alignment vertical="center"/>
    </xf>
    <xf numFmtId="0" fontId="56" fillId="9" borderId="0" xfId="0" applyFont="1" applyFill="1" applyAlignment="1">
      <alignment vertical="center"/>
    </xf>
    <xf numFmtId="0" fontId="56" fillId="9" borderId="5" xfId="0" applyFont="1" applyFill="1" applyBorder="1" applyAlignment="1">
      <alignment horizontal="left" vertical="center"/>
    </xf>
    <xf numFmtId="0" fontId="56" fillId="9" borderId="5" xfId="0" applyFont="1" applyFill="1" applyBorder="1" applyAlignment="1">
      <alignment horizontal="left" vertical="center" wrapText="1"/>
    </xf>
    <xf numFmtId="0" fontId="56" fillId="9" borderId="5" xfId="0" applyFont="1" applyFill="1" applyBorder="1" applyAlignment="1">
      <alignment horizontal="right" vertical="center"/>
    </xf>
    <xf numFmtId="0" fontId="56" fillId="9" borderId="6" xfId="0" applyFont="1" applyFill="1" applyBorder="1" applyAlignment="1">
      <alignment horizontal="left" vertical="center"/>
    </xf>
    <xf numFmtId="0" fontId="34" fillId="6" borderId="90" xfId="0" applyFont="1" applyFill="1" applyBorder="1" applyAlignment="1">
      <alignment horizontal="left" vertical="center" wrapText="1"/>
    </xf>
    <xf numFmtId="0" fontId="30" fillId="0" borderId="84" xfId="0" applyFont="1" applyBorder="1" applyAlignment="1">
      <alignment vertical="center"/>
    </xf>
    <xf numFmtId="0" fontId="34" fillId="6" borderId="91" xfId="0" applyFont="1" applyFill="1" applyBorder="1" applyAlignment="1">
      <alignment horizontal="left" vertical="center" wrapText="1"/>
    </xf>
    <xf numFmtId="0" fontId="30" fillId="0" borderId="96" xfId="0" applyFont="1" applyBorder="1" applyAlignment="1">
      <alignment vertical="center"/>
    </xf>
    <xf numFmtId="0" fontId="34" fillId="6" borderId="92" xfId="0" applyFont="1" applyFill="1" applyBorder="1" applyAlignment="1">
      <alignment horizontal="left" vertical="center" wrapText="1"/>
    </xf>
    <xf numFmtId="0" fontId="59" fillId="2" borderId="98" xfId="0" applyFont="1" applyFill="1" applyBorder="1" applyAlignment="1" applyProtection="1">
      <alignment horizontal="left" vertical="center"/>
      <protection locked="0"/>
    </xf>
    <xf numFmtId="0" fontId="26" fillId="2" borderId="0" xfId="0" applyFont="1" applyFill="1" applyAlignment="1">
      <alignment horizontal="left"/>
    </xf>
    <xf numFmtId="0" fontId="0" fillId="2" borderId="6" xfId="0" applyFill="1" applyBorder="1"/>
    <xf numFmtId="0" fontId="56" fillId="9" borderId="0" xfId="0" applyFont="1" applyFill="1"/>
    <xf numFmtId="0" fontId="0" fillId="2" borderId="0" xfId="0" applyFill="1" applyAlignment="1">
      <alignment horizontal="center" vertical="center"/>
    </xf>
    <xf numFmtId="0" fontId="59" fillId="2" borderId="101" xfId="0" applyFont="1" applyFill="1" applyBorder="1" applyAlignment="1" applyProtection="1">
      <alignment horizontal="left" vertical="center"/>
      <protection locked="0"/>
    </xf>
    <xf numFmtId="0" fontId="13" fillId="2" borderId="0" xfId="3" applyFont="1" applyFill="1" applyAlignment="1">
      <alignment horizontal="left" vertical="center" wrapText="1"/>
    </xf>
    <xf numFmtId="0" fontId="61" fillId="2" borderId="0" xfId="0" applyFont="1" applyFill="1" applyProtection="1">
      <protection locked="0"/>
    </xf>
    <xf numFmtId="177" fontId="23" fillId="2" borderId="19" xfId="0" applyNumberFormat="1" applyFont="1" applyFill="1" applyBorder="1" applyAlignment="1" applyProtection="1">
      <alignment vertical="center"/>
      <protection locked="0"/>
    </xf>
    <xf numFmtId="177" fontId="23" fillId="2" borderId="20" xfId="0" applyNumberFormat="1" applyFont="1" applyFill="1" applyBorder="1" applyAlignment="1" applyProtection="1">
      <alignment horizontal="left" vertical="center"/>
      <protection locked="0"/>
    </xf>
    <xf numFmtId="177" fontId="23" fillId="2" borderId="14" xfId="0" applyNumberFormat="1" applyFont="1" applyFill="1" applyBorder="1" applyAlignment="1" applyProtection="1">
      <alignment vertical="center"/>
      <protection locked="0"/>
    </xf>
    <xf numFmtId="177" fontId="23" fillId="2" borderId="6" xfId="0" applyNumberFormat="1" applyFont="1" applyFill="1" applyBorder="1" applyAlignment="1" applyProtection="1">
      <alignment vertical="center"/>
      <protection locked="0"/>
    </xf>
    <xf numFmtId="177" fontId="23" fillId="0" borderId="18" xfId="0" applyNumberFormat="1" applyFont="1" applyBorder="1" applyAlignment="1" applyProtection="1">
      <alignment vertical="center"/>
      <protection locked="0"/>
    </xf>
    <xf numFmtId="177" fontId="23" fillId="2" borderId="23" xfId="0" applyNumberFormat="1" applyFont="1" applyFill="1" applyBorder="1" applyAlignment="1" applyProtection="1">
      <alignment vertical="center"/>
      <protection locked="0"/>
    </xf>
    <xf numFmtId="177" fontId="23" fillId="2" borderId="24" xfId="0" applyNumberFormat="1" applyFont="1" applyFill="1" applyBorder="1" applyAlignment="1" applyProtection="1">
      <alignment vertical="center"/>
      <protection locked="0"/>
    </xf>
    <xf numFmtId="0" fontId="23" fillId="0" borderId="0" xfId="0" applyFont="1" applyAlignment="1" applyProtection="1">
      <alignment vertical="center"/>
      <protection locked="0"/>
    </xf>
    <xf numFmtId="177" fontId="23" fillId="2" borderId="25" xfId="0" applyNumberFormat="1" applyFont="1" applyFill="1" applyBorder="1" applyAlignment="1" applyProtection="1">
      <alignment vertical="center"/>
      <protection locked="0"/>
    </xf>
    <xf numFmtId="177" fontId="23" fillId="0" borderId="8" xfId="0" applyNumberFormat="1" applyFont="1" applyBorder="1" applyAlignment="1" applyProtection="1">
      <alignment vertical="center"/>
      <protection locked="0"/>
    </xf>
    <xf numFmtId="177" fontId="23" fillId="2" borderId="126" xfId="0" applyNumberFormat="1" applyFont="1" applyFill="1" applyBorder="1" applyAlignment="1" applyProtection="1">
      <alignment vertical="center"/>
      <protection locked="0"/>
    </xf>
    <xf numFmtId="177" fontId="23" fillId="2" borderId="65" xfId="0" applyNumberFormat="1" applyFont="1" applyFill="1" applyBorder="1" applyAlignment="1" applyProtection="1">
      <alignment vertical="center"/>
      <protection locked="0"/>
    </xf>
    <xf numFmtId="177" fontId="23" fillId="2" borderId="31" xfId="0" applyNumberFormat="1" applyFont="1" applyFill="1" applyBorder="1" applyAlignment="1" applyProtection="1">
      <alignment vertical="center"/>
      <protection locked="0"/>
    </xf>
    <xf numFmtId="0" fontId="63" fillId="2" borderId="118" xfId="3" applyFont="1" applyFill="1" applyBorder="1" applyProtection="1">
      <alignment vertical="center"/>
      <protection locked="0"/>
    </xf>
    <xf numFmtId="0" fontId="62" fillId="2" borderId="118" xfId="3" applyFont="1" applyFill="1" applyBorder="1" applyAlignment="1" applyProtection="1">
      <alignment horizontal="center" vertical="center"/>
      <protection locked="0"/>
    </xf>
    <xf numFmtId="0" fontId="63" fillId="2" borderId="45" xfId="3" applyFont="1" applyFill="1" applyBorder="1" applyAlignment="1" applyProtection="1">
      <alignment vertical="center" wrapText="1"/>
      <protection locked="0"/>
    </xf>
    <xf numFmtId="182" fontId="62" fillId="2" borderId="45" xfId="3" applyNumberFormat="1" applyFont="1" applyFill="1" applyBorder="1" applyAlignment="1" applyProtection="1">
      <alignment horizontal="center" vertical="center" shrinkToFit="1"/>
      <protection locked="0"/>
    </xf>
    <xf numFmtId="0" fontId="63" fillId="2" borderId="29" xfId="3" applyFont="1" applyFill="1" applyBorder="1" applyProtection="1">
      <alignment vertical="center"/>
      <protection locked="0"/>
    </xf>
    <xf numFmtId="0" fontId="62" fillId="2" borderId="29" xfId="3" applyFont="1" applyFill="1" applyBorder="1" applyAlignment="1" applyProtection="1">
      <alignment horizontal="center" vertical="center"/>
      <protection locked="0"/>
    </xf>
    <xf numFmtId="0" fontId="62" fillId="4" borderId="33" xfId="3" applyFont="1" applyFill="1" applyBorder="1" applyAlignment="1" applyProtection="1">
      <alignment horizontal="center" vertical="center"/>
      <protection locked="0"/>
    </xf>
    <xf numFmtId="0" fontId="62" fillId="4" borderId="43" xfId="3" applyFont="1" applyFill="1" applyBorder="1" applyAlignment="1" applyProtection="1">
      <alignment horizontal="center" vertical="center"/>
      <protection locked="0"/>
    </xf>
    <xf numFmtId="49" fontId="62" fillId="2" borderId="39" xfId="3" applyNumberFormat="1" applyFont="1" applyFill="1" applyBorder="1" applyAlignment="1" applyProtection="1">
      <alignment horizontal="center" vertical="center"/>
      <protection locked="0"/>
    </xf>
    <xf numFmtId="0" fontId="64" fillId="0" borderId="80" xfId="0" applyFont="1" applyBorder="1" applyAlignment="1">
      <alignment horizontal="center" vertical="center"/>
    </xf>
    <xf numFmtId="0" fontId="45" fillId="2" borderId="0" xfId="3" applyFont="1" applyFill="1">
      <alignment vertical="center"/>
    </xf>
    <xf numFmtId="0" fontId="46" fillId="2" borderId="0" xfId="3" applyFont="1" applyFill="1" applyAlignment="1">
      <alignment horizontal="left" vertical="center" wrapText="1"/>
    </xf>
    <xf numFmtId="0" fontId="1" fillId="2" borderId="0" xfId="0" applyFont="1" applyFill="1" applyAlignment="1" applyProtection="1">
      <alignment horizontal="left" vertical="top" wrapText="1"/>
    </xf>
    <xf numFmtId="0" fontId="1" fillId="2" borderId="0" xfId="0" applyFont="1" applyFill="1" applyAlignment="1" applyProtection="1">
      <alignment horizontal="left" vertical="top" wrapText="1" indent="2"/>
    </xf>
    <xf numFmtId="0" fontId="1" fillId="2" borderId="0" xfId="0" applyFont="1" applyFill="1" applyAlignment="1" applyProtection="1">
      <alignment horizontal="left" vertical="center" wrapText="1" indent="1"/>
    </xf>
    <xf numFmtId="0" fontId="60" fillId="2" borderId="0" xfId="0" applyFont="1" applyFill="1" applyAlignment="1">
      <alignment horizontal="left" vertical="center" shrinkToFit="1"/>
    </xf>
    <xf numFmtId="0" fontId="61" fillId="2" borderId="0" xfId="0" applyFont="1" applyFill="1" applyAlignment="1" applyProtection="1">
      <alignment horizontal="left"/>
      <protection locked="0"/>
    </xf>
    <xf numFmtId="0" fontId="27" fillId="5" borderId="5" xfId="0" applyFont="1" applyFill="1" applyBorder="1" applyAlignment="1">
      <alignment horizontal="center" vertical="center"/>
    </xf>
    <xf numFmtId="0" fontId="35" fillId="2" borderId="0" xfId="0" applyFont="1" applyFill="1" applyAlignment="1">
      <alignment horizontal="left" vertical="center" wrapText="1"/>
    </xf>
    <xf numFmtId="0" fontId="33" fillId="2" borderId="0" xfId="0" applyFont="1" applyFill="1" applyAlignment="1">
      <alignment horizontal="left" vertical="center" wrapText="1"/>
    </xf>
    <xf numFmtId="0" fontId="27" fillId="5" borderId="5" xfId="0" applyFont="1" applyFill="1" applyBorder="1" applyAlignment="1">
      <alignment horizontal="center" vertical="center" wrapText="1"/>
    </xf>
    <xf numFmtId="0" fontId="22" fillId="3" borderId="5" xfId="0" applyFont="1" applyFill="1" applyBorder="1" applyAlignment="1">
      <alignment horizontal="center" vertical="center"/>
    </xf>
    <xf numFmtId="0" fontId="6" fillId="0" borderId="0" xfId="0" applyFont="1" applyBorder="1" applyAlignment="1">
      <alignment horizontal="center" vertical="center"/>
    </xf>
    <xf numFmtId="0" fontId="10" fillId="3" borderId="12" xfId="0" applyFont="1" applyFill="1" applyBorder="1" applyAlignment="1">
      <alignment horizontal="center" vertical="center"/>
    </xf>
    <xf numFmtId="0" fontId="10" fillId="3" borderId="4" xfId="0" applyFont="1" applyFill="1" applyBorder="1" applyAlignment="1">
      <alignment horizontal="center" vertical="center"/>
    </xf>
    <xf numFmtId="0" fontId="10" fillId="3" borderId="13" xfId="0" applyFont="1" applyFill="1" applyBorder="1" applyAlignment="1">
      <alignment horizontal="center" vertical="center"/>
    </xf>
    <xf numFmtId="0" fontId="11" fillId="3" borderId="68" xfId="0" applyFont="1" applyFill="1" applyBorder="1" applyAlignment="1">
      <alignment horizontal="center" vertical="center" wrapText="1"/>
    </xf>
    <xf numFmtId="0" fontId="11" fillId="3" borderId="69" xfId="0" applyFont="1" applyFill="1" applyBorder="1" applyAlignment="1">
      <alignment horizontal="center" vertical="center" wrapText="1"/>
    </xf>
    <xf numFmtId="0" fontId="11" fillId="3" borderId="70" xfId="0" applyFont="1" applyFill="1" applyBorder="1" applyAlignment="1">
      <alignment horizontal="center" vertical="center" wrapText="1"/>
    </xf>
    <xf numFmtId="0" fontId="22" fillId="3" borderId="9" xfId="0" applyFont="1" applyFill="1" applyBorder="1" applyAlignment="1">
      <alignment horizontal="center" vertical="center"/>
    </xf>
    <xf numFmtId="0" fontId="22" fillId="3" borderId="0" xfId="0" applyFont="1" applyFill="1" applyAlignment="1">
      <alignment horizontal="center" vertical="center"/>
    </xf>
    <xf numFmtId="0" fontId="22" fillId="3" borderId="10" xfId="0" applyFont="1" applyFill="1" applyBorder="1" applyAlignment="1">
      <alignment horizontal="center" vertical="center"/>
    </xf>
    <xf numFmtId="0" fontId="7" fillId="2" borderId="0" xfId="0" applyFont="1" applyFill="1" applyAlignment="1">
      <alignment horizontal="center" vertical="center"/>
    </xf>
    <xf numFmtId="0" fontId="22" fillId="3" borderId="6" xfId="1" applyFont="1" applyFill="1" applyBorder="1" applyAlignment="1">
      <alignment horizontal="center" vertical="center"/>
    </xf>
    <xf numFmtId="0" fontId="22" fillId="3" borderId="2" xfId="1" applyFont="1" applyFill="1" applyBorder="1" applyAlignment="1">
      <alignment horizontal="center" vertical="center"/>
    </xf>
    <xf numFmtId="0" fontId="22" fillId="3" borderId="8" xfId="1" applyFont="1" applyFill="1" applyBorder="1" applyAlignment="1">
      <alignment horizontal="center" vertical="center" textRotation="255"/>
    </xf>
    <xf numFmtId="0" fontId="22" fillId="3" borderId="18" xfId="1" applyFont="1" applyFill="1" applyBorder="1" applyAlignment="1">
      <alignment horizontal="center" vertical="center" textRotation="255"/>
    </xf>
    <xf numFmtId="0" fontId="22" fillId="3" borderId="21" xfId="1" applyFont="1" applyFill="1" applyBorder="1" applyAlignment="1">
      <alignment horizontal="center" vertical="center" textRotation="255"/>
    </xf>
    <xf numFmtId="0" fontId="47" fillId="2" borderId="82" xfId="3" applyFont="1" applyFill="1" applyBorder="1" applyAlignment="1">
      <alignment horizontal="left" vertical="top"/>
    </xf>
    <xf numFmtId="0" fontId="47" fillId="2" borderId="81" xfId="3" applyFont="1" applyFill="1" applyBorder="1" applyAlignment="1">
      <alignment horizontal="left" vertical="top"/>
    </xf>
    <xf numFmtId="0" fontId="47" fillId="2" borderId="122" xfId="3" applyFont="1" applyFill="1" applyBorder="1" applyAlignment="1">
      <alignment horizontal="left" vertical="top"/>
    </xf>
    <xf numFmtId="0" fontId="46" fillId="2" borderId="107" xfId="3" applyFont="1" applyFill="1" applyBorder="1" applyAlignment="1">
      <alignment horizontal="left" vertical="top" wrapText="1"/>
    </xf>
    <xf numFmtId="0" fontId="46" fillId="2" borderId="0" xfId="3" applyFont="1" applyFill="1" applyAlignment="1">
      <alignment horizontal="left" vertical="top" wrapText="1"/>
    </xf>
    <xf numFmtId="0" fontId="46" fillId="2" borderId="108" xfId="3" applyFont="1" applyFill="1" applyBorder="1" applyAlignment="1">
      <alignment horizontal="left" vertical="top" wrapText="1"/>
    </xf>
    <xf numFmtId="0" fontId="46" fillId="2" borderId="87" xfId="3" applyFont="1" applyFill="1" applyBorder="1" applyAlignment="1">
      <alignment horizontal="left" vertical="top"/>
    </xf>
    <xf numFmtId="0" fontId="46" fillId="2" borderId="93" xfId="3" applyFont="1" applyFill="1" applyBorder="1" applyAlignment="1">
      <alignment horizontal="left" vertical="top"/>
    </xf>
    <xf numFmtId="0" fontId="46" fillId="2" borderId="95" xfId="3" applyFont="1" applyFill="1" applyBorder="1" applyAlignment="1">
      <alignment horizontal="left" vertical="top"/>
    </xf>
    <xf numFmtId="58" fontId="36" fillId="2" borderId="5" xfId="3" applyNumberFormat="1" applyFont="1" applyFill="1" applyBorder="1" applyAlignment="1" applyProtection="1">
      <alignment horizontal="center" vertical="center"/>
      <protection locked="0"/>
    </xf>
    <xf numFmtId="0" fontId="36" fillId="2" borderId="5" xfId="3" applyFont="1" applyFill="1" applyBorder="1" applyAlignment="1" applyProtection="1">
      <alignment horizontal="center" vertical="center"/>
      <protection locked="0"/>
    </xf>
    <xf numFmtId="0" fontId="53" fillId="2" borderId="0" xfId="3" applyFont="1" applyFill="1" applyAlignment="1">
      <alignment horizontal="center" vertical="center" wrapText="1"/>
    </xf>
    <xf numFmtId="0" fontId="15" fillId="2" borderId="0" xfId="3" applyFont="1" applyFill="1" applyAlignment="1">
      <alignment horizontal="center" vertical="center"/>
    </xf>
    <xf numFmtId="0" fontId="19" fillId="3" borderId="6" xfId="4" applyFont="1" applyFill="1" applyBorder="1" applyAlignment="1">
      <alignment horizontal="left" vertical="center" shrinkToFit="1"/>
    </xf>
    <xf numFmtId="0" fontId="19" fillId="3" borderId="2" xfId="4" applyFont="1" applyFill="1" applyBorder="1" applyAlignment="1">
      <alignment horizontal="left" vertical="center" shrinkToFit="1"/>
    </xf>
    <xf numFmtId="0" fontId="19" fillId="3" borderId="7" xfId="4" applyFont="1" applyFill="1" applyBorder="1" applyAlignment="1">
      <alignment horizontal="left" vertical="center" shrinkToFit="1"/>
    </xf>
    <xf numFmtId="0" fontId="15" fillId="3" borderId="90" xfId="3" applyFont="1" applyFill="1" applyBorder="1" applyAlignment="1">
      <alignment horizontal="center" vertical="center" wrapText="1"/>
    </xf>
    <xf numFmtId="0" fontId="15" fillId="3" borderId="91" xfId="3" applyFont="1" applyFill="1" applyBorder="1" applyAlignment="1">
      <alignment horizontal="center" vertical="center" wrapText="1"/>
    </xf>
    <xf numFmtId="0" fontId="20" fillId="3" borderId="83" xfId="3" applyFont="1" applyFill="1" applyBorder="1" applyAlignment="1">
      <alignment horizontal="center" vertical="center" wrapText="1"/>
    </xf>
    <xf numFmtId="0" fontId="20" fillId="3" borderId="5" xfId="3" applyFont="1" applyFill="1" applyBorder="1" applyAlignment="1">
      <alignment horizontal="center" vertical="center" wrapText="1"/>
    </xf>
    <xf numFmtId="0" fontId="15" fillId="3" borderId="83" xfId="3" applyFont="1" applyFill="1" applyBorder="1" applyAlignment="1">
      <alignment horizontal="center" vertical="center" wrapText="1"/>
    </xf>
    <xf numFmtId="0" fontId="15" fillId="3" borderId="5" xfId="3" applyFont="1" applyFill="1" applyBorder="1" applyAlignment="1">
      <alignment horizontal="center" vertical="center" wrapText="1"/>
    </xf>
    <xf numFmtId="0" fontId="13" fillId="3" borderId="83" xfId="3" applyFont="1" applyFill="1" applyBorder="1" applyAlignment="1">
      <alignment horizontal="center" vertical="center"/>
    </xf>
    <xf numFmtId="0" fontId="13" fillId="3" borderId="5" xfId="3" applyFont="1" applyFill="1" applyBorder="1" applyAlignment="1">
      <alignment horizontal="center" vertical="center"/>
    </xf>
    <xf numFmtId="0" fontId="13" fillId="3" borderId="5" xfId="3" applyFont="1" applyFill="1" applyBorder="1" applyAlignment="1">
      <alignment horizontal="center" vertical="center" wrapText="1"/>
    </xf>
    <xf numFmtId="0" fontId="13" fillId="3" borderId="97" xfId="3" applyFont="1" applyFill="1" applyBorder="1" applyAlignment="1">
      <alignment horizontal="center" vertical="center" wrapText="1"/>
    </xf>
    <xf numFmtId="0" fontId="13" fillId="3" borderId="5" xfId="3" applyFont="1" applyFill="1" applyBorder="1" applyAlignment="1">
      <alignment horizontal="center" vertical="center" shrinkToFit="1"/>
    </xf>
    <xf numFmtId="0" fontId="13" fillId="3" borderId="97" xfId="3" applyFont="1" applyFill="1" applyBorder="1" applyAlignment="1">
      <alignment horizontal="center" vertical="center" shrinkToFit="1"/>
    </xf>
    <xf numFmtId="0" fontId="15" fillId="3" borderId="5" xfId="3" applyFont="1" applyFill="1" applyBorder="1" applyAlignment="1">
      <alignment vertical="center" wrapText="1"/>
    </xf>
    <xf numFmtId="0" fontId="15" fillId="3" borderId="97" xfId="3" applyFont="1" applyFill="1" applyBorder="1" applyAlignment="1">
      <alignment vertical="center" wrapText="1"/>
    </xf>
    <xf numFmtId="0" fontId="41" fillId="3" borderId="5" xfId="3" applyFont="1" applyFill="1" applyBorder="1" applyAlignment="1">
      <alignment horizontal="left" vertical="center"/>
    </xf>
    <xf numFmtId="0" fontId="13" fillId="3" borderId="6" xfId="3" applyFont="1" applyFill="1" applyBorder="1" applyAlignment="1">
      <alignment horizontal="left" vertical="center"/>
    </xf>
    <xf numFmtId="0" fontId="13" fillId="3" borderId="97" xfId="3" applyFont="1" applyFill="1" applyBorder="1" applyAlignment="1">
      <alignment horizontal="left" vertical="center"/>
    </xf>
    <xf numFmtId="0" fontId="13" fillId="3" borderId="88" xfId="3" applyFont="1" applyFill="1" applyBorder="1" applyAlignment="1">
      <alignment horizontal="left" vertical="center"/>
    </xf>
    <xf numFmtId="0" fontId="13" fillId="3" borderId="84" xfId="3" applyFont="1" applyFill="1" applyBorder="1" applyAlignment="1">
      <alignment horizontal="center" vertical="center"/>
    </xf>
    <xf numFmtId="0" fontId="13" fillId="3" borderId="96" xfId="3" applyFont="1" applyFill="1" applyBorder="1" applyAlignment="1">
      <alignment horizontal="center" vertical="center"/>
    </xf>
    <xf numFmtId="0" fontId="13" fillId="2" borderId="0" xfId="3" applyFont="1" applyFill="1" applyAlignment="1">
      <alignment horizontal="center" vertical="center" textRotation="255"/>
    </xf>
    <xf numFmtId="0" fontId="13" fillId="3" borderId="91" xfId="3" applyFont="1" applyFill="1" applyBorder="1" applyAlignment="1">
      <alignment horizontal="center" vertical="center"/>
    </xf>
    <xf numFmtId="0" fontId="13" fillId="3" borderId="92" xfId="3" applyFont="1" applyFill="1" applyBorder="1" applyAlignment="1">
      <alignment horizontal="center" vertical="center"/>
    </xf>
    <xf numFmtId="0" fontId="13" fillId="3" borderId="97" xfId="3" applyFont="1" applyFill="1" applyBorder="1" applyAlignment="1">
      <alignment horizontal="center" vertical="center"/>
    </xf>
    <xf numFmtId="0" fontId="13" fillId="3" borderId="5" xfId="3" applyFont="1" applyFill="1" applyBorder="1" applyAlignment="1" applyProtection="1">
      <alignment horizontal="center" vertical="center" wrapText="1"/>
      <protection locked="0"/>
    </xf>
    <xf numFmtId="0" fontId="13" fillId="3" borderId="97" xfId="3" applyFont="1" applyFill="1" applyBorder="1" applyAlignment="1" applyProtection="1">
      <alignment horizontal="center" vertical="center" wrapText="1"/>
      <protection locked="0"/>
    </xf>
    <xf numFmtId="0" fontId="13" fillId="3" borderId="109" xfId="3" applyFont="1" applyFill="1" applyBorder="1" applyAlignment="1">
      <alignment horizontal="center" vertical="center"/>
    </xf>
    <xf numFmtId="0" fontId="13" fillId="3" borderId="11" xfId="3" applyFont="1" applyFill="1" applyBorder="1" applyAlignment="1">
      <alignment horizontal="center" vertical="center"/>
    </xf>
    <xf numFmtId="0" fontId="13" fillId="3" borderId="83" xfId="3" applyFont="1" applyFill="1" applyBorder="1" applyAlignment="1">
      <alignment horizontal="center" vertical="center" wrapText="1"/>
    </xf>
    <xf numFmtId="0" fontId="13" fillId="3" borderId="8" xfId="3" applyFont="1" applyFill="1" applyBorder="1" applyAlignment="1">
      <alignment horizontal="center" vertical="center"/>
    </xf>
    <xf numFmtId="49" fontId="13" fillId="3" borderId="6" xfId="3" applyNumberFormat="1" applyFont="1" applyFill="1" applyBorder="1" applyAlignment="1">
      <alignment horizontal="center" vertical="center"/>
    </xf>
    <xf numFmtId="49" fontId="13" fillId="3" borderId="2" xfId="3" applyNumberFormat="1" applyFont="1" applyFill="1" applyBorder="1" applyAlignment="1">
      <alignment horizontal="center" vertical="center"/>
    </xf>
    <xf numFmtId="49" fontId="13" fillId="3" borderId="7" xfId="3" applyNumberFormat="1" applyFont="1" applyFill="1" applyBorder="1" applyAlignment="1">
      <alignment horizontal="center" vertical="center"/>
    </xf>
    <xf numFmtId="0" fontId="13" fillId="3" borderId="36" xfId="3" applyFont="1" applyFill="1" applyBorder="1" applyAlignment="1">
      <alignment horizontal="center" vertical="center" wrapText="1"/>
    </xf>
    <xf numFmtId="0" fontId="13" fillId="3" borderId="63" xfId="3" applyFont="1" applyFill="1" applyBorder="1" applyAlignment="1">
      <alignment horizontal="center" vertical="center" wrapText="1"/>
    </xf>
    <xf numFmtId="0" fontId="13" fillId="3" borderId="115" xfId="3" applyFont="1" applyFill="1" applyBorder="1" applyAlignment="1">
      <alignment horizontal="center" vertical="center" wrapText="1"/>
    </xf>
    <xf numFmtId="0" fontId="13" fillId="3" borderId="119" xfId="3" applyFont="1" applyFill="1" applyBorder="1" applyAlignment="1">
      <alignment horizontal="center" vertical="center" wrapText="1"/>
    </xf>
    <xf numFmtId="0" fontId="13" fillId="2" borderId="27" xfId="3" applyFont="1" applyFill="1" applyBorder="1" applyAlignment="1" applyProtection="1">
      <alignment horizontal="center" vertical="center" wrapText="1"/>
      <protection locked="0"/>
    </xf>
    <xf numFmtId="0" fontId="13" fillId="2" borderId="54" xfId="3" applyFont="1" applyFill="1" applyBorder="1" applyAlignment="1" applyProtection="1">
      <alignment horizontal="center" vertical="center" wrapText="1"/>
      <protection locked="0"/>
    </xf>
    <xf numFmtId="0" fontId="13" fillId="3" borderId="36" xfId="3" applyFont="1" applyFill="1" applyBorder="1" applyAlignment="1" applyProtection="1">
      <alignment horizontal="center" vertical="center" wrapText="1"/>
      <protection locked="0"/>
    </xf>
    <xf numFmtId="0" fontId="13" fillId="3" borderId="63" xfId="3" applyFont="1" applyFill="1" applyBorder="1" applyAlignment="1" applyProtection="1">
      <alignment horizontal="center" vertical="center" wrapText="1"/>
      <protection locked="0"/>
    </xf>
    <xf numFmtId="0" fontId="62" fillId="2" borderId="116" xfId="3" applyFont="1" applyFill="1" applyBorder="1" applyAlignment="1" applyProtection="1">
      <alignment horizontal="center" vertical="center" wrapText="1"/>
      <protection locked="0"/>
    </xf>
    <xf numFmtId="0" fontId="62" fillId="2" borderId="117" xfId="3" applyFont="1" applyFill="1" applyBorder="1" applyAlignment="1" applyProtection="1">
      <alignment horizontal="center" vertical="center" wrapText="1"/>
      <protection locked="0"/>
    </xf>
    <xf numFmtId="0" fontId="62" fillId="2" borderId="64" xfId="3" applyFont="1" applyFill="1" applyBorder="1" applyAlignment="1" applyProtection="1">
      <alignment horizontal="center" vertical="center" wrapText="1"/>
      <protection locked="0"/>
    </xf>
    <xf numFmtId="0" fontId="62" fillId="2" borderId="120" xfId="3" applyFont="1" applyFill="1" applyBorder="1" applyAlignment="1" applyProtection="1">
      <alignment horizontal="center" vertical="center" wrapText="1"/>
      <protection locked="0"/>
    </xf>
    <xf numFmtId="0" fontId="62" fillId="2" borderId="118" xfId="3" applyFont="1" applyFill="1" applyBorder="1" applyAlignment="1" applyProtection="1">
      <alignment horizontal="center" vertical="center" shrinkToFit="1"/>
      <protection locked="0"/>
    </xf>
    <xf numFmtId="0" fontId="62" fillId="2" borderId="45" xfId="3" applyFont="1" applyFill="1" applyBorder="1" applyAlignment="1" applyProtection="1">
      <alignment horizontal="center" vertical="center" shrinkToFit="1"/>
      <protection locked="0"/>
    </xf>
    <xf numFmtId="0" fontId="62" fillId="2" borderId="29" xfId="3" applyFont="1" applyFill="1" applyBorder="1" applyAlignment="1" applyProtection="1">
      <alignment vertical="center" wrapText="1"/>
      <protection locked="0"/>
    </xf>
    <xf numFmtId="0" fontId="62" fillId="2" borderId="45" xfId="3" applyFont="1" applyFill="1" applyBorder="1" applyAlignment="1" applyProtection="1">
      <alignment vertical="center" wrapText="1"/>
      <protection locked="0"/>
    </xf>
    <xf numFmtId="0" fontId="13" fillId="2" borderId="128" xfId="3" applyFont="1" applyFill="1" applyBorder="1" applyAlignment="1" applyProtection="1">
      <alignment horizontal="left" vertical="center"/>
      <protection locked="0"/>
    </xf>
    <xf numFmtId="0" fontId="13" fillId="2" borderId="129" xfId="3" applyFont="1" applyFill="1" applyBorder="1" applyAlignment="1" applyProtection="1">
      <alignment horizontal="left" vertical="center"/>
      <protection locked="0"/>
    </xf>
    <xf numFmtId="0" fontId="13" fillId="2" borderId="64" xfId="3" applyFont="1" applyFill="1" applyBorder="1" applyAlignment="1" applyProtection="1">
      <alignment horizontal="left" vertical="center"/>
      <protection locked="0"/>
    </xf>
    <xf numFmtId="0" fontId="13" fillId="2" borderId="15" xfId="3" applyFont="1" applyFill="1" applyBorder="1" applyAlignment="1" applyProtection="1">
      <alignment horizontal="left" vertical="center"/>
      <protection locked="0"/>
    </xf>
    <xf numFmtId="0" fontId="62" fillId="2" borderId="28" xfId="3" applyFont="1" applyFill="1" applyBorder="1" applyAlignment="1" applyProtection="1">
      <alignment horizontal="center" vertical="center" shrinkToFit="1"/>
      <protection locked="0"/>
    </xf>
    <xf numFmtId="0" fontId="62" fillId="2" borderId="63" xfId="3" applyFont="1" applyFill="1" applyBorder="1" applyAlignment="1" applyProtection="1">
      <alignment horizontal="center" vertical="center" shrinkToFit="1"/>
      <protection locked="0"/>
    </xf>
    <xf numFmtId="0" fontId="13" fillId="2" borderId="30" xfId="3" applyFont="1" applyFill="1" applyBorder="1" applyAlignment="1" applyProtection="1">
      <alignment horizontal="left" vertical="center"/>
      <protection locked="0"/>
    </xf>
    <xf numFmtId="0" fontId="13" fillId="2" borderId="13" xfId="3" applyFont="1" applyFill="1" applyBorder="1" applyAlignment="1" applyProtection="1">
      <alignment horizontal="left" vertical="center"/>
      <protection locked="0"/>
    </xf>
    <xf numFmtId="0" fontId="13" fillId="3" borderId="114" xfId="3" applyFont="1" applyFill="1" applyBorder="1" applyAlignment="1">
      <alignment horizontal="center" vertical="center"/>
    </xf>
    <xf numFmtId="0" fontId="13" fillId="3" borderId="40" xfId="3" applyFont="1" applyFill="1" applyBorder="1" applyAlignment="1">
      <alignment horizontal="center" vertical="center"/>
    </xf>
    <xf numFmtId="0" fontId="13" fillId="3" borderId="127" xfId="3" applyFont="1" applyFill="1" applyBorder="1" applyAlignment="1" applyProtection="1">
      <alignment horizontal="center" vertical="center" wrapText="1"/>
      <protection locked="0"/>
    </xf>
    <xf numFmtId="0" fontId="13" fillId="3" borderId="54" xfId="3" applyFont="1" applyFill="1" applyBorder="1" applyAlignment="1" applyProtection="1">
      <alignment horizontal="center" vertical="center" wrapText="1"/>
      <protection locked="0"/>
    </xf>
    <xf numFmtId="0" fontId="13" fillId="3" borderId="121" xfId="3" applyFont="1" applyFill="1" applyBorder="1" applyAlignment="1">
      <alignment horizontal="center" vertical="center"/>
    </xf>
    <xf numFmtId="0" fontId="62" fillId="2" borderId="29" xfId="3" applyFont="1" applyFill="1" applyBorder="1" applyAlignment="1" applyProtection="1">
      <alignment horizontal="center" vertical="center" shrinkToFit="1"/>
      <protection locked="0"/>
    </xf>
    <xf numFmtId="0" fontId="13" fillId="3" borderId="12" xfId="3" applyFont="1" applyFill="1" applyBorder="1" applyAlignment="1">
      <alignment horizontal="center" vertical="center"/>
    </xf>
    <xf numFmtId="0" fontId="13" fillId="3" borderId="13" xfId="3" applyFont="1" applyFill="1" applyBorder="1" applyAlignment="1">
      <alignment horizontal="center" vertical="center"/>
    </xf>
    <xf numFmtId="0" fontId="13" fillId="3" borderId="14" xfId="3" applyFont="1" applyFill="1" applyBorder="1" applyAlignment="1">
      <alignment horizontal="center" vertical="center"/>
    </xf>
    <xf numFmtId="0" fontId="13" fillId="3" borderId="15" xfId="3" applyFont="1" applyFill="1" applyBorder="1" applyAlignment="1">
      <alignment horizontal="center" vertical="center"/>
    </xf>
    <xf numFmtId="0" fontId="13" fillId="8" borderId="82" xfId="3" applyFont="1" applyFill="1" applyBorder="1" applyAlignment="1">
      <alignment horizontal="right" vertical="center" wrapText="1"/>
    </xf>
    <xf numFmtId="0" fontId="13" fillId="8" borderId="122" xfId="3" applyFont="1" applyFill="1" applyBorder="1" applyAlignment="1">
      <alignment horizontal="right" vertical="center" wrapText="1"/>
    </xf>
    <xf numFmtId="0" fontId="13" fillId="8" borderId="87" xfId="3" applyFont="1" applyFill="1" applyBorder="1" applyAlignment="1">
      <alignment horizontal="right" vertical="center" wrapText="1"/>
    </xf>
    <xf numFmtId="0" fontId="13" fillId="8" borderId="95" xfId="3" applyFont="1" applyFill="1" applyBorder="1" applyAlignment="1">
      <alignment horizontal="right" vertical="center" wrapText="1"/>
    </xf>
    <xf numFmtId="0" fontId="13" fillId="3" borderId="46" xfId="3" applyFont="1" applyFill="1" applyBorder="1" applyAlignment="1">
      <alignment horizontal="center" vertical="center"/>
    </xf>
    <xf numFmtId="0" fontId="13" fillId="3" borderId="55" xfId="3" applyFont="1" applyFill="1" applyBorder="1" applyAlignment="1">
      <alignment horizontal="center" vertical="center"/>
    </xf>
    <xf numFmtId="0" fontId="46" fillId="2" borderId="87" xfId="3" applyFont="1" applyFill="1" applyBorder="1" applyAlignment="1">
      <alignment horizontal="left" vertical="center"/>
    </xf>
    <xf numFmtId="0" fontId="46" fillId="2" borderId="95" xfId="3" applyFont="1" applyFill="1" applyBorder="1" applyAlignment="1">
      <alignment horizontal="left" vertical="center"/>
    </xf>
    <xf numFmtId="0" fontId="13" fillId="3" borderId="124" xfId="3" applyFont="1" applyFill="1" applyBorder="1" applyAlignment="1">
      <alignment horizontal="center" vertical="center"/>
    </xf>
    <xf numFmtId="0" fontId="13" fillId="3" borderId="125" xfId="3" applyFont="1" applyFill="1" applyBorder="1" applyAlignment="1">
      <alignment horizontal="center" vertical="center"/>
    </xf>
    <xf numFmtId="0" fontId="13" fillId="3" borderId="5" xfId="3" applyFont="1" applyFill="1" applyBorder="1" applyAlignment="1">
      <alignment horizontal="left" vertical="center"/>
    </xf>
    <xf numFmtId="0" fontId="14" fillId="3" borderId="5" xfId="3" applyFont="1" applyFill="1" applyBorder="1" applyAlignment="1">
      <alignment horizontal="center" vertical="center"/>
    </xf>
    <xf numFmtId="0" fontId="14" fillId="3" borderId="5" xfId="3" applyFont="1" applyFill="1" applyBorder="1" applyAlignment="1">
      <alignment horizontal="left" vertical="center"/>
    </xf>
    <xf numFmtId="0" fontId="14" fillId="8" borderId="5" xfId="3" applyFont="1" applyFill="1" applyBorder="1" applyAlignment="1">
      <alignment horizontal="center" vertical="center"/>
    </xf>
    <xf numFmtId="0" fontId="14" fillId="0" borderId="0" xfId="3" applyFont="1" applyAlignment="1">
      <alignment horizontal="center" vertical="center"/>
    </xf>
    <xf numFmtId="0" fontId="13" fillId="3" borderId="53" xfId="3" applyFont="1" applyFill="1" applyBorder="1" applyAlignment="1">
      <alignment horizontal="center" vertical="center"/>
    </xf>
    <xf numFmtId="0" fontId="13" fillId="3" borderId="62" xfId="3" applyFont="1" applyFill="1" applyBorder="1" applyAlignment="1">
      <alignment horizontal="center" vertical="center"/>
    </xf>
    <xf numFmtId="0" fontId="13" fillId="2" borderId="0" xfId="3" applyFont="1" applyFill="1" applyAlignment="1">
      <alignment horizontal="left" vertical="center" wrapText="1"/>
    </xf>
    <xf numFmtId="0" fontId="13" fillId="3" borderId="5" xfId="3" applyFont="1" applyFill="1" applyBorder="1" applyAlignment="1">
      <alignment horizontal="left" vertical="center" wrapText="1"/>
    </xf>
    <xf numFmtId="0" fontId="13" fillId="3" borderId="47" xfId="3" applyFont="1" applyFill="1" applyBorder="1" applyAlignment="1">
      <alignment horizontal="center" vertical="center"/>
    </xf>
    <xf numFmtId="0" fontId="13" fillId="3" borderId="56" xfId="3" applyFont="1" applyFill="1" applyBorder="1" applyAlignment="1">
      <alignment horizontal="center" vertical="center"/>
    </xf>
    <xf numFmtId="0" fontId="13" fillId="3" borderId="48" xfId="3" applyFont="1" applyFill="1" applyBorder="1" applyAlignment="1">
      <alignment horizontal="left" vertical="center"/>
    </xf>
    <xf numFmtId="0" fontId="13" fillId="3" borderId="49" xfId="3" applyFont="1" applyFill="1" applyBorder="1" applyAlignment="1">
      <alignment horizontal="left" vertical="center"/>
    </xf>
    <xf numFmtId="0" fontId="13" fillId="3" borderId="57" xfId="3" applyFont="1" applyFill="1" applyBorder="1" applyAlignment="1">
      <alignment horizontal="left" vertical="center"/>
    </xf>
    <xf numFmtId="0" fontId="13" fillId="3" borderId="58" xfId="3" applyFont="1" applyFill="1" applyBorder="1" applyAlignment="1">
      <alignment horizontal="left" vertical="center"/>
    </xf>
    <xf numFmtId="0" fontId="13" fillId="3" borderId="50" xfId="3" applyFont="1" applyFill="1" applyBorder="1" applyAlignment="1">
      <alignment horizontal="center" vertical="center"/>
    </xf>
    <xf numFmtId="0" fontId="13" fillId="3" borderId="51" xfId="3" applyFont="1" applyFill="1" applyBorder="1" applyAlignment="1">
      <alignment horizontal="center" vertical="center"/>
    </xf>
    <xf numFmtId="0" fontId="13" fillId="3" borderId="52" xfId="3" applyFont="1" applyFill="1" applyBorder="1" applyAlignment="1">
      <alignment horizontal="center" vertical="center"/>
    </xf>
    <xf numFmtId="0" fontId="13" fillId="3" borderId="59" xfId="3" applyFont="1" applyFill="1" applyBorder="1" applyAlignment="1">
      <alignment horizontal="center" vertical="center"/>
    </xf>
    <xf numFmtId="0" fontId="13" fillId="3" borderId="60" xfId="3" applyFont="1" applyFill="1" applyBorder="1" applyAlignment="1">
      <alignment horizontal="center" vertical="center"/>
    </xf>
    <xf numFmtId="0" fontId="13" fillId="3" borderId="61" xfId="3" applyFont="1" applyFill="1" applyBorder="1" applyAlignment="1">
      <alignment horizontal="center" vertical="center"/>
    </xf>
    <xf numFmtId="0" fontId="42" fillId="2" borderId="8" xfId="0" applyFont="1" applyFill="1" applyBorder="1" applyAlignment="1">
      <alignment horizontal="center" vertical="center"/>
    </xf>
    <xf numFmtId="0" fontId="42" fillId="2" borderId="11" xfId="0" applyFont="1" applyFill="1" applyBorder="1" applyAlignment="1">
      <alignment horizontal="center" vertical="center"/>
    </xf>
    <xf numFmtId="0" fontId="29" fillId="2" borderId="11" xfId="6" applyFont="1" applyFill="1" applyBorder="1" applyAlignment="1">
      <alignment horizontal="center" vertical="center" wrapText="1"/>
    </xf>
    <xf numFmtId="0" fontId="44" fillId="2" borderId="5" xfId="6" applyFont="1" applyFill="1" applyBorder="1" applyAlignment="1">
      <alignment horizontal="center" vertical="center" wrapText="1"/>
    </xf>
    <xf numFmtId="0" fontId="38" fillId="7" borderId="12" xfId="0" applyFont="1" applyFill="1" applyBorder="1" applyAlignment="1">
      <alignment horizontal="center" vertical="center"/>
    </xf>
    <xf numFmtId="0" fontId="38" fillId="7" borderId="4" xfId="0" applyFont="1" applyFill="1" applyBorder="1" applyAlignment="1">
      <alignment horizontal="center" vertical="center"/>
    </xf>
    <xf numFmtId="0" fontId="38" fillId="7" borderId="13" xfId="0" applyFont="1" applyFill="1" applyBorder="1" applyAlignment="1">
      <alignment horizontal="center" vertical="center"/>
    </xf>
    <xf numFmtId="0" fontId="38" fillId="7" borderId="14" xfId="0" applyFont="1" applyFill="1" applyBorder="1" applyAlignment="1">
      <alignment horizontal="center" vertical="center"/>
    </xf>
    <xf numFmtId="0" fontId="38" fillId="7" borderId="3" xfId="0" applyFont="1" applyFill="1" applyBorder="1" applyAlignment="1">
      <alignment horizontal="center" vertical="center"/>
    </xf>
    <xf numFmtId="0" fontId="38" fillId="7" borderId="15" xfId="0" applyFont="1" applyFill="1" applyBorder="1" applyAlignment="1">
      <alignment horizontal="center" vertical="center"/>
    </xf>
    <xf numFmtId="0" fontId="46" fillId="2" borderId="82" xfId="3" applyFont="1" applyFill="1" applyBorder="1" applyAlignment="1">
      <alignment horizontal="left" vertical="center"/>
    </xf>
    <xf numFmtId="0" fontId="46" fillId="2" borderId="122" xfId="3" applyFont="1" applyFill="1" applyBorder="1" applyAlignment="1">
      <alignment horizontal="left" vertical="center"/>
    </xf>
    <xf numFmtId="49" fontId="62" fillId="4" borderId="37" xfId="3" applyNumberFormat="1" applyFont="1" applyFill="1" applyBorder="1" applyAlignment="1" applyProtection="1">
      <alignment horizontal="center" vertical="center"/>
      <protection locked="0"/>
    </xf>
    <xf numFmtId="49" fontId="62" fillId="4" borderId="38" xfId="3" applyNumberFormat="1" applyFont="1" applyFill="1" applyBorder="1" applyAlignment="1" applyProtection="1">
      <alignment horizontal="center" vertical="center"/>
      <protection locked="0"/>
    </xf>
    <xf numFmtId="49" fontId="62" fillId="4" borderId="39" xfId="3" applyNumberFormat="1" applyFont="1" applyFill="1" applyBorder="1" applyAlignment="1" applyProtection="1">
      <alignment horizontal="center" vertical="center"/>
      <protection locked="0"/>
    </xf>
  </cellXfs>
  <cellStyles count="7">
    <cellStyle name="桁区切り" xfId="5" builtinId="6"/>
    <cellStyle name="標準" xfId="0" builtinId="0"/>
    <cellStyle name="標準 10" xfId="6" xr:uid="{7B7A2BDD-A94B-4F14-ABEA-28274F2ED5DD}"/>
    <cellStyle name="標準 2" xfId="4" xr:uid="{00000000-0005-0000-0000-000001000000}"/>
    <cellStyle name="標準_20ひろば補助要綱・交付申請（様式）" xfId="3" xr:uid="{00000000-0005-0000-0000-000002000000}"/>
    <cellStyle name="標準_別紙２の３－１　予算書抄本" xfId="1" xr:uid="{00000000-0005-0000-0000-000003000000}"/>
    <cellStyle name="標準_別紙２の３－２　施設借上費予算書" xfId="2" xr:uid="{00000000-0005-0000-0000-000004000000}"/>
  </cellStyles>
  <dxfs count="20">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14</xdr:col>
      <xdr:colOff>130256</xdr:colOff>
      <xdr:row>2</xdr:row>
      <xdr:rowOff>40706</xdr:rowOff>
    </xdr:from>
    <xdr:to>
      <xdr:col>23</xdr:col>
      <xdr:colOff>197223</xdr:colOff>
      <xdr:row>7</xdr:row>
      <xdr:rowOff>222172</xdr:rowOff>
    </xdr:to>
    <xdr:sp macro="" textlink="">
      <xdr:nvSpPr>
        <xdr:cNvPr id="2" name="テキスト ボックス 1">
          <a:extLst>
            <a:ext uri="{FF2B5EF4-FFF2-40B4-BE49-F238E27FC236}">
              <a16:creationId xmlns:a16="http://schemas.microsoft.com/office/drawing/2014/main" id="{DEE6BBD8-25A0-4EDB-BE86-D298E71FBEB9}"/>
            </a:ext>
          </a:extLst>
        </xdr:cNvPr>
        <xdr:cNvSpPr txBox="1"/>
      </xdr:nvSpPr>
      <xdr:spPr>
        <a:xfrm>
          <a:off x="8621346" y="496603"/>
          <a:ext cx="6001774" cy="1321210"/>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b="1"/>
            <a:t>様式内水色セルは記入必須項目です。</a:t>
          </a:r>
          <a:endParaRPr kumimoji="1" lang="en-US" altLang="ja-JP" sz="2800" b="1"/>
        </a:p>
        <a:p>
          <a:r>
            <a:rPr kumimoji="1" lang="ja-JP" altLang="en-US" sz="2800" b="1"/>
            <a:t>必ずご記入ください。</a:t>
          </a:r>
        </a:p>
      </xdr:txBody>
    </xdr:sp>
    <xdr:clientData/>
  </xdr:twoCellAnchor>
  <xdr:twoCellAnchor>
    <xdr:from>
      <xdr:col>7</xdr:col>
      <xdr:colOff>643141</xdr:colOff>
      <xdr:row>1</xdr:row>
      <xdr:rowOff>187243</xdr:rowOff>
    </xdr:from>
    <xdr:to>
      <xdr:col>12</xdr:col>
      <xdr:colOff>126169</xdr:colOff>
      <xdr:row>4</xdr:row>
      <xdr:rowOff>8222</xdr:rowOff>
    </xdr:to>
    <xdr:sp macro="" textlink="">
      <xdr:nvSpPr>
        <xdr:cNvPr id="3" name="角丸四角形吹き出し 3">
          <a:extLst>
            <a:ext uri="{FF2B5EF4-FFF2-40B4-BE49-F238E27FC236}">
              <a16:creationId xmlns:a16="http://schemas.microsoft.com/office/drawing/2014/main" id="{20EC10FA-1E38-F764-6EAA-8070C2C9F987}"/>
            </a:ext>
          </a:extLst>
        </xdr:cNvPr>
        <xdr:cNvSpPr/>
      </xdr:nvSpPr>
      <xdr:spPr>
        <a:xfrm>
          <a:off x="6122051" y="415192"/>
          <a:ext cx="1835785" cy="504825"/>
        </a:xfrm>
        <a:prstGeom prst="wedgeRoundRectCallout">
          <a:avLst>
            <a:gd name="adj1" fmla="val 20190"/>
            <a:gd name="adj2" fmla="val -86540"/>
            <a:gd name="adj3" fmla="val 16667"/>
          </a:avLst>
        </a:prstGeom>
        <a:solidFill>
          <a:schemeClr val="bg1">
            <a:lumMod val="85000"/>
          </a:schemeClr>
        </a:solidFill>
        <a:ln w="19050" cap="flat" cmpd="sng" algn="ctr">
          <a:solidFill>
            <a:schemeClr val="tx1"/>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※日付は自動入力されます。</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原則修正できません。</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6</xdr:col>
      <xdr:colOff>317499</xdr:colOff>
      <xdr:row>6</xdr:row>
      <xdr:rowOff>24423</xdr:rowOff>
    </xdr:from>
    <xdr:to>
      <xdr:col>6</xdr:col>
      <xdr:colOff>574430</xdr:colOff>
      <xdr:row>10</xdr:row>
      <xdr:rowOff>195385</xdr:rowOff>
    </xdr:to>
    <xdr:sp macro="" textlink="">
      <xdr:nvSpPr>
        <xdr:cNvPr id="4" name="左中かっこ 3">
          <a:extLst>
            <a:ext uri="{FF2B5EF4-FFF2-40B4-BE49-F238E27FC236}">
              <a16:creationId xmlns:a16="http://schemas.microsoft.com/office/drawing/2014/main" id="{16178E60-7C24-9EA1-562B-BB3671BC2663}"/>
            </a:ext>
          </a:extLst>
        </xdr:cNvPr>
        <xdr:cNvSpPr/>
      </xdr:nvSpPr>
      <xdr:spPr>
        <a:xfrm>
          <a:off x="5112563" y="1392115"/>
          <a:ext cx="256931" cy="1082757"/>
        </a:xfrm>
        <a:prstGeom prst="lef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0</xdr:col>
      <xdr:colOff>732692</xdr:colOff>
      <xdr:row>7</xdr:row>
      <xdr:rowOff>97692</xdr:rowOff>
    </xdr:from>
    <xdr:to>
      <xdr:col>3</xdr:col>
      <xdr:colOff>966665</xdr:colOff>
      <xdr:row>12</xdr:row>
      <xdr:rowOff>284936</xdr:rowOff>
    </xdr:to>
    <xdr:sp macro="" textlink="">
      <xdr:nvSpPr>
        <xdr:cNvPr id="5" name="角丸四角形吹き出し 234">
          <a:extLst>
            <a:ext uri="{FF2B5EF4-FFF2-40B4-BE49-F238E27FC236}">
              <a16:creationId xmlns:a16="http://schemas.microsoft.com/office/drawing/2014/main" id="{1EA521A2-2D1F-F122-908E-E98A737BC5A8}"/>
            </a:ext>
          </a:extLst>
        </xdr:cNvPr>
        <xdr:cNvSpPr/>
      </xdr:nvSpPr>
      <xdr:spPr>
        <a:xfrm>
          <a:off x="732692" y="1693333"/>
          <a:ext cx="2749550" cy="1326988"/>
        </a:xfrm>
        <a:prstGeom prst="wedgeRoundRectCallout">
          <a:avLst>
            <a:gd name="adj1" fmla="val 61034"/>
            <a:gd name="adj2" fmla="val -23350"/>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（１）申請者情報をすべて記入する。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名称　：法人名</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所在地：法人所在地</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代表者の役職：プルダウンから選択</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r>
            <a:rPr lang="en-US" sz="1000" kern="100">
              <a:effectLst/>
              <a:latin typeface="Century" panose="02040604050505020304" pitchFamily="18" charset="0"/>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586154</xdr:colOff>
      <xdr:row>24</xdr:row>
      <xdr:rowOff>65128</xdr:rowOff>
    </xdr:from>
    <xdr:to>
      <xdr:col>9</xdr:col>
      <xdr:colOff>346482</xdr:colOff>
      <xdr:row>26</xdr:row>
      <xdr:rowOff>59673</xdr:rowOff>
    </xdr:to>
    <xdr:sp macro="" textlink="">
      <xdr:nvSpPr>
        <xdr:cNvPr id="6" name="角丸四角形吹き出し 3">
          <a:extLst>
            <a:ext uri="{FF2B5EF4-FFF2-40B4-BE49-F238E27FC236}">
              <a16:creationId xmlns:a16="http://schemas.microsoft.com/office/drawing/2014/main" id="{4E1A3062-F943-17B5-B09F-60D3AD233322}"/>
            </a:ext>
          </a:extLst>
        </xdr:cNvPr>
        <xdr:cNvSpPr/>
      </xdr:nvSpPr>
      <xdr:spPr>
        <a:xfrm>
          <a:off x="4355449" y="7164102"/>
          <a:ext cx="2552700" cy="466725"/>
        </a:xfrm>
        <a:prstGeom prst="wedgeRoundRectCallout">
          <a:avLst>
            <a:gd name="adj1" fmla="val -55195"/>
            <a:gd name="adj2" fmla="val 127"/>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※２－③を記入すると自動入力されます。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414648</xdr:colOff>
      <xdr:row>0</xdr:row>
      <xdr:rowOff>130139</xdr:rowOff>
    </xdr:from>
    <xdr:to>
      <xdr:col>18</xdr:col>
      <xdr:colOff>348793</xdr:colOff>
      <xdr:row>33</xdr:row>
      <xdr:rowOff>159771</xdr:rowOff>
    </xdr:to>
    <xdr:pic>
      <xdr:nvPicPr>
        <xdr:cNvPr id="3" name="図 2">
          <a:extLst>
            <a:ext uri="{FF2B5EF4-FFF2-40B4-BE49-F238E27FC236}">
              <a16:creationId xmlns:a16="http://schemas.microsoft.com/office/drawing/2014/main" id="{923B884F-33A4-BDA0-DB89-EC8B5BBE2F86}"/>
            </a:ext>
          </a:extLst>
        </xdr:cNvPr>
        <xdr:cNvPicPr>
          <a:picLocks noChangeAspect="1"/>
        </xdr:cNvPicPr>
      </xdr:nvPicPr>
      <xdr:blipFill>
        <a:blip xmlns:r="http://schemas.openxmlformats.org/officeDocument/2006/relationships" r:embed="rId1"/>
        <a:stretch>
          <a:fillRect/>
        </a:stretch>
      </xdr:blipFill>
      <xdr:spPr>
        <a:xfrm>
          <a:off x="6326717" y="130139"/>
          <a:ext cx="5846214" cy="7496356"/>
        </a:xfrm>
        <a:prstGeom prst="rect">
          <a:avLst/>
        </a:prstGeom>
      </xdr:spPr>
    </xdr:pic>
    <xdr:clientData/>
  </xdr:twoCellAnchor>
  <xdr:twoCellAnchor editAs="oneCell">
    <xdr:from>
      <xdr:col>0</xdr:col>
      <xdr:colOff>266700</xdr:colOff>
      <xdr:row>0</xdr:row>
      <xdr:rowOff>146050</xdr:rowOff>
    </xdr:from>
    <xdr:to>
      <xdr:col>9</xdr:col>
      <xdr:colOff>372319</xdr:colOff>
      <xdr:row>34</xdr:row>
      <xdr:rowOff>32819</xdr:rowOff>
    </xdr:to>
    <xdr:pic>
      <xdr:nvPicPr>
        <xdr:cNvPr id="2" name="図 1">
          <a:extLst>
            <a:ext uri="{FF2B5EF4-FFF2-40B4-BE49-F238E27FC236}">
              <a16:creationId xmlns:a16="http://schemas.microsoft.com/office/drawing/2014/main" id="{A24DD23A-5B6C-4CD7-711B-A8897D06252E}"/>
            </a:ext>
          </a:extLst>
        </xdr:cNvPr>
        <xdr:cNvPicPr>
          <a:picLocks noChangeAspect="1"/>
        </xdr:cNvPicPr>
      </xdr:nvPicPr>
      <xdr:blipFill>
        <a:blip xmlns:r="http://schemas.openxmlformats.org/officeDocument/2006/relationships" r:embed="rId2"/>
        <a:stretch>
          <a:fillRect/>
        </a:stretch>
      </xdr:blipFill>
      <xdr:spPr>
        <a:xfrm>
          <a:off x="266700" y="146050"/>
          <a:ext cx="6049219" cy="76591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327742</xdr:colOff>
      <xdr:row>0</xdr:row>
      <xdr:rowOff>215081</xdr:rowOff>
    </xdr:from>
    <xdr:to>
      <xdr:col>10</xdr:col>
      <xdr:colOff>450850</xdr:colOff>
      <xdr:row>1</xdr:row>
      <xdr:rowOff>235564</xdr:rowOff>
    </xdr:to>
    <xdr:sp macro="" textlink="">
      <xdr:nvSpPr>
        <xdr:cNvPr id="2" name="角丸四角形吹き出し 370">
          <a:extLst>
            <a:ext uri="{FF2B5EF4-FFF2-40B4-BE49-F238E27FC236}">
              <a16:creationId xmlns:a16="http://schemas.microsoft.com/office/drawing/2014/main" id="{81F3ABE4-478F-FA01-B54D-CE583DBF485D}"/>
            </a:ext>
          </a:extLst>
        </xdr:cNvPr>
        <xdr:cNvSpPr/>
      </xdr:nvSpPr>
      <xdr:spPr>
        <a:xfrm>
          <a:off x="13335000" y="215081"/>
          <a:ext cx="3943350" cy="655483"/>
        </a:xfrm>
        <a:prstGeom prst="wedgeRoundRectCallout">
          <a:avLst>
            <a:gd name="adj1" fmla="val -53443"/>
            <a:gd name="adj2" fmla="val -25391"/>
            <a:gd name="adj3" fmla="val 16667"/>
          </a:avLst>
        </a:prstGeom>
        <a:solidFill>
          <a:srgbClr val="FFCCCC"/>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marL="457200" indent="-457200" algn="just">
            <a:lnSpc>
              <a:spcPts val="1600"/>
            </a:lnSpc>
          </a:pPr>
          <a:r>
            <a:rPr lang="ja-JP" alt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区に届け出ている最新の内容が自動で表示されます。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57200" algn="just">
            <a:lnSpc>
              <a:spcPts val="16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内容に修正がある場合は、審査センターにご連絡ください。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2335161</xdr:colOff>
      <xdr:row>0</xdr:row>
      <xdr:rowOff>122904</xdr:rowOff>
    </xdr:from>
    <xdr:to>
      <xdr:col>1</xdr:col>
      <xdr:colOff>5244731</xdr:colOff>
      <xdr:row>1</xdr:row>
      <xdr:rowOff>59404</xdr:rowOff>
    </xdr:to>
    <xdr:sp macro="" textlink="">
      <xdr:nvSpPr>
        <xdr:cNvPr id="3" name="角丸四角形吹き出し 58">
          <a:extLst>
            <a:ext uri="{FF2B5EF4-FFF2-40B4-BE49-F238E27FC236}">
              <a16:creationId xmlns:a16="http://schemas.microsoft.com/office/drawing/2014/main" id="{68BB9640-1F32-8018-4559-4FB61FBFC38F}"/>
            </a:ext>
          </a:extLst>
        </xdr:cNvPr>
        <xdr:cNvSpPr/>
      </xdr:nvSpPr>
      <xdr:spPr>
        <a:xfrm>
          <a:off x="5827661" y="122904"/>
          <a:ext cx="2909570" cy="571500"/>
        </a:xfrm>
        <a:prstGeom prst="wedgeRoundRectCallout">
          <a:avLst>
            <a:gd name="adj1" fmla="val -41696"/>
            <a:gd name="adj2" fmla="val 71417"/>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ct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ほっとステイを実施する施設はご提出ください。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※ワークスペース実施施設は提出不要です。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40967</xdr:colOff>
      <xdr:row>4</xdr:row>
      <xdr:rowOff>92179</xdr:rowOff>
    </xdr:from>
    <xdr:to>
      <xdr:col>6</xdr:col>
      <xdr:colOff>184354</xdr:colOff>
      <xdr:row>19</xdr:row>
      <xdr:rowOff>20485</xdr:rowOff>
    </xdr:to>
    <xdr:sp macro="" textlink="">
      <xdr:nvSpPr>
        <xdr:cNvPr id="4" name="角丸四角形吹き出し 370">
          <a:extLst>
            <a:ext uri="{FF2B5EF4-FFF2-40B4-BE49-F238E27FC236}">
              <a16:creationId xmlns:a16="http://schemas.microsoft.com/office/drawing/2014/main" id="{E60CDFAF-A24E-AA11-0DE3-7BAFE1534FC4}"/>
            </a:ext>
          </a:extLst>
        </xdr:cNvPr>
        <xdr:cNvSpPr/>
      </xdr:nvSpPr>
      <xdr:spPr>
        <a:xfrm>
          <a:off x="8951451" y="1495324"/>
          <a:ext cx="5438468" cy="3769032"/>
        </a:xfrm>
        <a:prstGeom prst="wedgeRoundRectCallout">
          <a:avLst>
            <a:gd name="adj1" fmla="val -58651"/>
            <a:gd name="adj2" fmla="val 107"/>
            <a:gd name="adj3" fmla="val 16667"/>
          </a:avLst>
        </a:prstGeom>
        <a:solidFill>
          <a:srgbClr val="FFCCCC"/>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lnSpc>
              <a:spcPts val="1600"/>
            </a:lnSpc>
          </a:pP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（２）年間延べ開設日</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以下を参考に、ほっとステイの年間延べ開設日数を記入する。※１２か月実施する場合</a:t>
          </a: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ja-JP" sz="180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en-US" sz="1200" b="1" kern="100">
              <a:solidFill>
                <a:srgbClr val="000000"/>
              </a:solidFill>
              <a:effectLst/>
              <a:latin typeface="メイリオ" panose="020B0604030504040204" pitchFamily="50" charset="-128"/>
              <a:ea typeface="ＭＳ 明朝" panose="02020609040205080304" pitchFamily="17" charset="-128"/>
              <a:cs typeface="Times New Roman" panose="02020603050405020304" pitchFamily="18" charset="0"/>
            </a:rPr>
            <a:t>12</a:t>
          </a:r>
          <a:r>
            <a:rPr lang="ja-JP" sz="12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か月に満たない場合の計算方法</a:t>
          </a:r>
          <a:endParaRPr lang="ja-JP" sz="180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ja-JP" sz="1200"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各「週の開設日数」の「年間最低開設日数」÷１２）</a:t>
          </a:r>
          <a:endParaRPr lang="en-US" altLang="ja-JP" sz="1200"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r>
            <a:rPr lang="ja-JP" sz="1200"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×事業実施月数　※小数点以下は切り捨て</a:t>
          </a:r>
          <a:endParaRPr lang="ja-JP" sz="180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en-US" sz="1600" b="1" kern="100">
              <a:solidFill>
                <a:srgbClr val="000000"/>
              </a:solidFill>
              <a:effectLst/>
              <a:latin typeface="メイリオ" panose="020B0604030504040204" pitchFamily="50" charset="-128"/>
              <a:ea typeface="ＭＳ 明朝" panose="02020609040205080304" pitchFamily="17" charset="-128"/>
              <a:cs typeface="Times New Roman" panose="02020603050405020304" pitchFamily="18" charset="0"/>
            </a:rPr>
            <a:t> </a:t>
          </a:r>
          <a:endParaRPr lang="ja-JP" sz="180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en-US" sz="1000" b="1" kern="100">
              <a:solidFill>
                <a:srgbClr val="000000"/>
              </a:solidFill>
              <a:effectLst/>
              <a:latin typeface="メイリオ" panose="020B0604030504040204" pitchFamily="50"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editAs="oneCell">
    <xdr:from>
      <xdr:col>3</xdr:col>
      <xdr:colOff>215080</xdr:colOff>
      <xdr:row>7</xdr:row>
      <xdr:rowOff>153629</xdr:rowOff>
    </xdr:from>
    <xdr:to>
      <xdr:col>4</xdr:col>
      <xdr:colOff>1714157</xdr:colOff>
      <xdr:row>13</xdr:row>
      <xdr:rowOff>160603</xdr:rowOff>
    </xdr:to>
    <xdr:pic>
      <xdr:nvPicPr>
        <xdr:cNvPr id="5" name="図 4">
          <a:extLst>
            <a:ext uri="{FF2B5EF4-FFF2-40B4-BE49-F238E27FC236}">
              <a16:creationId xmlns:a16="http://schemas.microsoft.com/office/drawing/2014/main" id="{373F6C2B-0DD8-06C5-732A-D694E7A9E8D2}"/>
            </a:ext>
          </a:extLst>
        </xdr:cNvPr>
        <xdr:cNvPicPr>
          <a:picLocks noChangeAspect="1"/>
        </xdr:cNvPicPr>
      </xdr:nvPicPr>
      <xdr:blipFill>
        <a:blip xmlns:r="http://schemas.openxmlformats.org/officeDocument/2006/relationships" r:embed="rId1"/>
        <a:stretch>
          <a:fillRect/>
        </a:stretch>
      </xdr:blipFill>
      <xdr:spPr>
        <a:xfrm>
          <a:off x="9934677" y="2324919"/>
          <a:ext cx="2676899" cy="1543265"/>
        </a:xfrm>
        <a:prstGeom prst="rect">
          <a:avLst/>
        </a:prstGeom>
      </xdr:spPr>
    </xdr:pic>
    <xdr:clientData/>
  </xdr:twoCellAnchor>
  <xdr:twoCellAnchor>
    <xdr:from>
      <xdr:col>1</xdr:col>
      <xdr:colOff>235564</xdr:colOff>
      <xdr:row>36</xdr:row>
      <xdr:rowOff>0</xdr:rowOff>
    </xdr:from>
    <xdr:to>
      <xdr:col>1</xdr:col>
      <xdr:colOff>4388464</xdr:colOff>
      <xdr:row>38</xdr:row>
      <xdr:rowOff>184355</xdr:rowOff>
    </xdr:to>
    <xdr:sp macro="" textlink="">
      <xdr:nvSpPr>
        <xdr:cNvPr id="6" name="角丸四角形吹き出し 370">
          <a:extLst>
            <a:ext uri="{FF2B5EF4-FFF2-40B4-BE49-F238E27FC236}">
              <a16:creationId xmlns:a16="http://schemas.microsoft.com/office/drawing/2014/main" id="{BF38450A-E7BD-6101-BB67-28B4DCCC99C6}"/>
            </a:ext>
          </a:extLst>
        </xdr:cNvPr>
        <xdr:cNvSpPr/>
      </xdr:nvSpPr>
      <xdr:spPr>
        <a:xfrm>
          <a:off x="3728064" y="9596694"/>
          <a:ext cx="4152900" cy="696451"/>
        </a:xfrm>
        <a:prstGeom prst="wedgeRoundRectCallout">
          <a:avLst>
            <a:gd name="adj1" fmla="val -37363"/>
            <a:gd name="adj2" fmla="val -79106"/>
            <a:gd name="adj3" fmla="val 16667"/>
          </a:avLst>
        </a:prstGeom>
        <a:solidFill>
          <a:srgbClr val="FFCCCC"/>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lnSpc>
              <a:spcPts val="16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（３）２－④の情報で入力した情報をもとに自動で記入されます。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１－⑥おでかけひろば構成員名簿とも齟齬がないようご確認ください。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3594919</xdr:colOff>
      <xdr:row>5</xdr:row>
      <xdr:rowOff>225322</xdr:rowOff>
    </xdr:from>
    <xdr:to>
      <xdr:col>4</xdr:col>
      <xdr:colOff>1710403</xdr:colOff>
      <xdr:row>20</xdr:row>
      <xdr:rowOff>153629</xdr:rowOff>
    </xdr:to>
    <xdr:sp macro="" textlink="">
      <xdr:nvSpPr>
        <xdr:cNvPr id="2" name="角丸四角形吹き出し 370">
          <a:extLst>
            <a:ext uri="{FF2B5EF4-FFF2-40B4-BE49-F238E27FC236}">
              <a16:creationId xmlns:a16="http://schemas.microsoft.com/office/drawing/2014/main" id="{136EE34A-BAD0-4C57-B98D-345DE10C513E}"/>
            </a:ext>
          </a:extLst>
        </xdr:cNvPr>
        <xdr:cNvSpPr/>
      </xdr:nvSpPr>
      <xdr:spPr>
        <a:xfrm>
          <a:off x="7179596" y="1884516"/>
          <a:ext cx="5520404" cy="3769032"/>
        </a:xfrm>
        <a:prstGeom prst="wedgeRoundRectCallout">
          <a:avLst>
            <a:gd name="adj1" fmla="val -58651"/>
            <a:gd name="adj2" fmla="val 107"/>
            <a:gd name="adj3" fmla="val 16667"/>
          </a:avLst>
        </a:prstGeom>
        <a:solidFill>
          <a:srgbClr val="FFCCCC"/>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lnSpc>
              <a:spcPts val="1600"/>
            </a:lnSpc>
          </a:pP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（２）年間延べ開設日</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以下を参考に、</a:t>
          </a:r>
          <a:r>
            <a:rPr lang="ja-JP" alt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ワークスペース</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の年間延べ開設日数を記入する。※１２か月実施する場合</a:t>
          </a: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endParaRPr lang="en-US" alt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en-US" alt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ja-JP" sz="180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en-US" sz="1200" b="1" kern="100">
              <a:solidFill>
                <a:srgbClr val="000000"/>
              </a:solidFill>
              <a:effectLst/>
              <a:latin typeface="メイリオ" panose="020B0604030504040204" pitchFamily="50" charset="-128"/>
              <a:ea typeface="ＭＳ 明朝" panose="02020609040205080304" pitchFamily="17" charset="-128"/>
              <a:cs typeface="Times New Roman" panose="02020603050405020304" pitchFamily="18" charset="0"/>
            </a:rPr>
            <a:t>12</a:t>
          </a:r>
          <a:r>
            <a:rPr lang="ja-JP" sz="12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か月に満たない場合の計算方法</a:t>
          </a:r>
          <a:endParaRPr lang="ja-JP" sz="180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ja-JP" sz="1200"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各「週の開設日数」の「年間最低開設日数」÷１２）</a:t>
          </a:r>
          <a:endParaRPr lang="en-US" altLang="ja-JP" sz="1200"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endParaRPr>
        </a:p>
        <a:p>
          <a:pPr algn="just">
            <a:lnSpc>
              <a:spcPts val="1600"/>
            </a:lnSpc>
          </a:pPr>
          <a:r>
            <a:rPr lang="ja-JP" sz="1200"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×事業実施月数　※小数点以下は切り捨て</a:t>
          </a:r>
          <a:endParaRPr lang="ja-JP" sz="180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en-US" sz="1600" b="1" kern="100">
              <a:solidFill>
                <a:srgbClr val="000000"/>
              </a:solidFill>
              <a:effectLst/>
              <a:latin typeface="メイリオ" panose="020B0604030504040204" pitchFamily="50" charset="-128"/>
              <a:ea typeface="ＭＳ 明朝" panose="02020609040205080304" pitchFamily="17" charset="-128"/>
              <a:cs typeface="Times New Roman" panose="02020603050405020304" pitchFamily="18" charset="0"/>
            </a:rPr>
            <a:t> </a:t>
          </a:r>
          <a:endParaRPr lang="ja-JP" sz="180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en-US" sz="1000" b="1" kern="100">
              <a:solidFill>
                <a:srgbClr val="000000"/>
              </a:solidFill>
              <a:effectLst/>
              <a:latin typeface="メイリオ" panose="020B0604030504040204" pitchFamily="50"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editAs="oneCell">
    <xdr:from>
      <xdr:col>1</xdr:col>
      <xdr:colOff>4813709</xdr:colOff>
      <xdr:row>9</xdr:row>
      <xdr:rowOff>71694</xdr:rowOff>
    </xdr:from>
    <xdr:to>
      <xdr:col>4</xdr:col>
      <xdr:colOff>85688</xdr:colOff>
      <xdr:row>15</xdr:row>
      <xdr:rowOff>78669</xdr:rowOff>
    </xdr:to>
    <xdr:pic>
      <xdr:nvPicPr>
        <xdr:cNvPr id="3" name="図 2">
          <a:extLst>
            <a:ext uri="{FF2B5EF4-FFF2-40B4-BE49-F238E27FC236}">
              <a16:creationId xmlns:a16="http://schemas.microsoft.com/office/drawing/2014/main" id="{449B3C11-B9C3-4FD6-923B-8C4E39DFDC40}"/>
            </a:ext>
          </a:extLst>
        </xdr:cNvPr>
        <xdr:cNvPicPr>
          <a:picLocks noChangeAspect="1"/>
        </xdr:cNvPicPr>
      </xdr:nvPicPr>
      <xdr:blipFill>
        <a:blip xmlns:r="http://schemas.openxmlformats.org/officeDocument/2006/relationships" r:embed="rId1"/>
        <a:stretch>
          <a:fillRect/>
        </a:stretch>
      </xdr:blipFill>
      <xdr:spPr>
        <a:xfrm>
          <a:off x="8398386" y="2755081"/>
          <a:ext cx="2676899" cy="1543265"/>
        </a:xfrm>
        <a:prstGeom prst="rect">
          <a:avLst/>
        </a:prstGeom>
      </xdr:spPr>
    </xdr:pic>
    <xdr:clientData/>
  </xdr:twoCellAnchor>
  <xdr:twoCellAnchor>
    <xdr:from>
      <xdr:col>5</xdr:col>
      <xdr:colOff>317500</xdr:colOff>
      <xdr:row>0</xdr:row>
      <xdr:rowOff>153629</xdr:rowOff>
    </xdr:from>
    <xdr:to>
      <xdr:col>10</xdr:col>
      <xdr:colOff>440608</xdr:colOff>
      <xdr:row>1</xdr:row>
      <xdr:rowOff>174112</xdr:rowOff>
    </xdr:to>
    <xdr:sp macro="" textlink="">
      <xdr:nvSpPr>
        <xdr:cNvPr id="5" name="角丸四角形吹き出し 370">
          <a:extLst>
            <a:ext uri="{FF2B5EF4-FFF2-40B4-BE49-F238E27FC236}">
              <a16:creationId xmlns:a16="http://schemas.microsoft.com/office/drawing/2014/main" id="{F722C563-187B-4AD7-ACC6-F815CC1893D3}"/>
            </a:ext>
          </a:extLst>
        </xdr:cNvPr>
        <xdr:cNvSpPr/>
      </xdr:nvSpPr>
      <xdr:spPr>
        <a:xfrm>
          <a:off x="13416935" y="153629"/>
          <a:ext cx="3943350" cy="655483"/>
        </a:xfrm>
        <a:prstGeom prst="wedgeRoundRectCallout">
          <a:avLst>
            <a:gd name="adj1" fmla="val -53443"/>
            <a:gd name="adj2" fmla="val -25391"/>
            <a:gd name="adj3" fmla="val 16667"/>
          </a:avLst>
        </a:prstGeom>
        <a:solidFill>
          <a:srgbClr val="FFCCCC"/>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marL="457200" indent="-457200" algn="just">
            <a:lnSpc>
              <a:spcPts val="1600"/>
            </a:lnSpc>
          </a:pPr>
          <a:r>
            <a:rPr lang="ja-JP" alt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区に届け出ている最新の内容が自動で表示されます。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57200" algn="just">
            <a:lnSpc>
              <a:spcPts val="16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内容に修正がある場合は、審査センターにご連絡ください。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1495323</xdr:colOff>
      <xdr:row>0</xdr:row>
      <xdr:rowOff>133145</xdr:rowOff>
    </xdr:from>
    <xdr:to>
      <xdr:col>1</xdr:col>
      <xdr:colOff>4581423</xdr:colOff>
      <xdr:row>1</xdr:row>
      <xdr:rowOff>26834</xdr:rowOff>
    </xdr:to>
    <xdr:sp macro="" textlink="">
      <xdr:nvSpPr>
        <xdr:cNvPr id="6" name="角丸四角形吹き出し 58">
          <a:extLst>
            <a:ext uri="{FF2B5EF4-FFF2-40B4-BE49-F238E27FC236}">
              <a16:creationId xmlns:a16="http://schemas.microsoft.com/office/drawing/2014/main" id="{2EADBF53-8569-3A56-E0BF-5BEFE113313D}"/>
            </a:ext>
          </a:extLst>
        </xdr:cNvPr>
        <xdr:cNvSpPr/>
      </xdr:nvSpPr>
      <xdr:spPr>
        <a:xfrm>
          <a:off x="5080000" y="133145"/>
          <a:ext cx="3086100" cy="528689"/>
        </a:xfrm>
        <a:prstGeom prst="wedgeRoundRectCallout">
          <a:avLst>
            <a:gd name="adj1" fmla="val -39844"/>
            <a:gd name="adj2" fmla="val 89064"/>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ct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ワークスペースを実施する施設はご提出ください。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225323</xdr:colOff>
      <xdr:row>41</xdr:row>
      <xdr:rowOff>20484</xdr:rowOff>
    </xdr:from>
    <xdr:to>
      <xdr:col>1</xdr:col>
      <xdr:colOff>4435373</xdr:colOff>
      <xdr:row>43</xdr:row>
      <xdr:rowOff>204839</xdr:rowOff>
    </xdr:to>
    <xdr:sp macro="" textlink="">
      <xdr:nvSpPr>
        <xdr:cNvPr id="7" name="角丸四角形吹き出し 370">
          <a:extLst>
            <a:ext uri="{FF2B5EF4-FFF2-40B4-BE49-F238E27FC236}">
              <a16:creationId xmlns:a16="http://schemas.microsoft.com/office/drawing/2014/main" id="{040DE227-C56F-733D-7C93-32F8E7EEC8E7}"/>
            </a:ext>
          </a:extLst>
        </xdr:cNvPr>
        <xdr:cNvSpPr/>
      </xdr:nvSpPr>
      <xdr:spPr>
        <a:xfrm>
          <a:off x="3810000" y="11542661"/>
          <a:ext cx="4210050" cy="696452"/>
        </a:xfrm>
        <a:prstGeom prst="wedgeRoundRectCallout">
          <a:avLst>
            <a:gd name="adj1" fmla="val -30123"/>
            <a:gd name="adj2" fmla="val 82915"/>
            <a:gd name="adj3" fmla="val 16667"/>
          </a:avLst>
        </a:prstGeom>
        <a:solidFill>
          <a:srgbClr val="FFCCCC"/>
        </a:solidFill>
        <a:ln w="2540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lnSpc>
              <a:spcPts val="16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（３）２－④の情報で入力した情報をもとに自動で記入されます。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１－⑥おでかけひろば構成員名簿とも齟齬がないようご確認ください。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600"/>
            </a:lnSpc>
          </a:pP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0</xdr:row>
      <xdr:rowOff>90715</xdr:rowOff>
    </xdr:from>
    <xdr:to>
      <xdr:col>5</xdr:col>
      <xdr:colOff>2832100</xdr:colOff>
      <xdr:row>1</xdr:row>
      <xdr:rowOff>188686</xdr:rowOff>
    </xdr:to>
    <xdr:sp macro="" textlink="">
      <xdr:nvSpPr>
        <xdr:cNvPr id="2" name="角丸四角形吹き出し 3">
          <a:extLst>
            <a:ext uri="{FF2B5EF4-FFF2-40B4-BE49-F238E27FC236}">
              <a16:creationId xmlns:a16="http://schemas.microsoft.com/office/drawing/2014/main" id="{252BC177-AC50-B372-92AB-E25A2FA8CF63}"/>
            </a:ext>
          </a:extLst>
        </xdr:cNvPr>
        <xdr:cNvSpPr/>
      </xdr:nvSpPr>
      <xdr:spPr>
        <a:xfrm>
          <a:off x="4771571" y="90715"/>
          <a:ext cx="2832100" cy="279400"/>
        </a:xfrm>
        <a:prstGeom prst="wedgeRoundRectCallout">
          <a:avLst>
            <a:gd name="adj1" fmla="val -21714"/>
            <a:gd name="adj2" fmla="val 95227"/>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（１）社会福祉法人は</a:t>
          </a:r>
          <a:r>
            <a:rPr lang="ja-JP" sz="1000" b="1">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「施設名」</a:t>
          </a: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を入力する。</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5</xdr:col>
      <xdr:colOff>376465</xdr:colOff>
      <xdr:row>6</xdr:row>
      <xdr:rowOff>63500</xdr:rowOff>
    </xdr:from>
    <xdr:to>
      <xdr:col>5</xdr:col>
      <xdr:colOff>3081565</xdr:colOff>
      <xdr:row>7</xdr:row>
      <xdr:rowOff>192949</xdr:rowOff>
    </xdr:to>
    <xdr:sp macro="" textlink="">
      <xdr:nvSpPr>
        <xdr:cNvPr id="3" name="角丸四角形吹き出し 691">
          <a:extLst>
            <a:ext uri="{FF2B5EF4-FFF2-40B4-BE49-F238E27FC236}">
              <a16:creationId xmlns:a16="http://schemas.microsoft.com/office/drawing/2014/main" id="{8E6EDF9C-2BFF-75BC-115F-6D03B43BBB47}"/>
            </a:ext>
          </a:extLst>
        </xdr:cNvPr>
        <xdr:cNvSpPr/>
      </xdr:nvSpPr>
      <xdr:spPr>
        <a:xfrm>
          <a:off x="5148036" y="1442357"/>
          <a:ext cx="2705100" cy="356235"/>
        </a:xfrm>
        <a:prstGeom prst="wedgeRoundRectCallout">
          <a:avLst>
            <a:gd name="adj1" fmla="val -56476"/>
            <a:gd name="adj2" fmla="val 21826"/>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（２）運営費補助額を入力する。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308429</xdr:colOff>
      <xdr:row>9</xdr:row>
      <xdr:rowOff>13607</xdr:rowOff>
    </xdr:from>
    <xdr:to>
      <xdr:col>5</xdr:col>
      <xdr:colOff>3019879</xdr:colOff>
      <xdr:row>10</xdr:row>
      <xdr:rowOff>143056</xdr:rowOff>
    </xdr:to>
    <xdr:sp macro="" textlink="">
      <xdr:nvSpPr>
        <xdr:cNvPr id="4" name="角丸四角形吹き出し 691">
          <a:extLst>
            <a:ext uri="{FF2B5EF4-FFF2-40B4-BE49-F238E27FC236}">
              <a16:creationId xmlns:a16="http://schemas.microsoft.com/office/drawing/2014/main" id="{DCC0C95A-B6F3-4181-74E7-9B77A6A49529}"/>
            </a:ext>
          </a:extLst>
        </xdr:cNvPr>
        <xdr:cNvSpPr/>
      </xdr:nvSpPr>
      <xdr:spPr>
        <a:xfrm>
          <a:off x="5080000" y="2072821"/>
          <a:ext cx="2711450" cy="356235"/>
        </a:xfrm>
        <a:prstGeom prst="wedgeRoundRectCallout">
          <a:avLst>
            <a:gd name="adj1" fmla="val -60787"/>
            <a:gd name="adj2" fmla="val -22737"/>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（３）利用者負担軽減分補助額を入力する。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340180</xdr:colOff>
      <xdr:row>11</xdr:row>
      <xdr:rowOff>907</xdr:rowOff>
    </xdr:from>
    <xdr:to>
      <xdr:col>5</xdr:col>
      <xdr:colOff>3007180</xdr:colOff>
      <xdr:row>12</xdr:row>
      <xdr:rowOff>130357</xdr:rowOff>
    </xdr:to>
    <xdr:sp macro="" textlink="">
      <xdr:nvSpPr>
        <xdr:cNvPr id="5" name="角丸四角形吹き出し 691">
          <a:extLst>
            <a:ext uri="{FF2B5EF4-FFF2-40B4-BE49-F238E27FC236}">
              <a16:creationId xmlns:a16="http://schemas.microsoft.com/office/drawing/2014/main" id="{A8B86800-78E7-DF82-7F55-F5EB4228B0BA}"/>
            </a:ext>
          </a:extLst>
        </xdr:cNvPr>
        <xdr:cNvSpPr/>
      </xdr:nvSpPr>
      <xdr:spPr>
        <a:xfrm>
          <a:off x="5111751" y="2513693"/>
          <a:ext cx="2667000" cy="356235"/>
        </a:xfrm>
        <a:prstGeom prst="wedgeRoundRectCallout">
          <a:avLst>
            <a:gd name="adj1" fmla="val -66101"/>
            <a:gd name="adj2" fmla="val -60170"/>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（４）利用料収入を入力する。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351972</xdr:colOff>
      <xdr:row>13</xdr:row>
      <xdr:rowOff>87993</xdr:rowOff>
    </xdr:from>
    <xdr:to>
      <xdr:col>5</xdr:col>
      <xdr:colOff>3025322</xdr:colOff>
      <xdr:row>15</xdr:row>
      <xdr:rowOff>129721</xdr:rowOff>
    </xdr:to>
    <xdr:sp macro="" textlink="">
      <xdr:nvSpPr>
        <xdr:cNvPr id="6" name="角丸四角形吹き出し 3">
          <a:extLst>
            <a:ext uri="{FF2B5EF4-FFF2-40B4-BE49-F238E27FC236}">
              <a16:creationId xmlns:a16="http://schemas.microsoft.com/office/drawing/2014/main" id="{E3CAD88F-F8EF-BB54-1EF3-710952D1ACB1}"/>
            </a:ext>
          </a:extLst>
        </xdr:cNvPr>
        <xdr:cNvSpPr/>
      </xdr:nvSpPr>
      <xdr:spPr>
        <a:xfrm>
          <a:off x="5123543" y="3054350"/>
          <a:ext cx="2673350" cy="495300"/>
        </a:xfrm>
        <a:prstGeom prst="wedgeRoundRectCallout">
          <a:avLst>
            <a:gd name="adj1" fmla="val -52792"/>
            <a:gd name="adj2" fmla="val -77347"/>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（５）その他収入を見込む場合は予定額を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indent="3810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入力する。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517071</xdr:colOff>
      <xdr:row>21</xdr:row>
      <xdr:rowOff>108857</xdr:rowOff>
    </xdr:from>
    <xdr:to>
      <xdr:col>7</xdr:col>
      <xdr:colOff>191406</xdr:colOff>
      <xdr:row>26</xdr:row>
      <xdr:rowOff>108856</xdr:rowOff>
    </xdr:to>
    <xdr:sp macro="" textlink="">
      <xdr:nvSpPr>
        <xdr:cNvPr id="7" name="角丸四角形吹き出し 5">
          <a:extLst>
            <a:ext uri="{FF2B5EF4-FFF2-40B4-BE49-F238E27FC236}">
              <a16:creationId xmlns:a16="http://schemas.microsoft.com/office/drawing/2014/main" id="{4564A1C8-C3E3-FBFF-FA7A-DB92DCE5A536}"/>
            </a:ext>
          </a:extLst>
        </xdr:cNvPr>
        <xdr:cNvSpPr/>
      </xdr:nvSpPr>
      <xdr:spPr>
        <a:xfrm>
          <a:off x="5288642" y="4880428"/>
          <a:ext cx="2876550" cy="1133928"/>
        </a:xfrm>
        <a:prstGeom prst="wedgeRoundRectCallout">
          <a:avLst>
            <a:gd name="adj1" fmla="val -63694"/>
            <a:gd name="adj2" fmla="val -50440"/>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127000" indent="-127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※各費目の合計欄（網掛け箇所）は自動計算</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13335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されます。</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※費目の追加・変更はできません。</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5</xdr:col>
      <xdr:colOff>126999</xdr:colOff>
      <xdr:row>38</xdr:row>
      <xdr:rowOff>27212</xdr:rowOff>
    </xdr:from>
    <xdr:to>
      <xdr:col>5</xdr:col>
      <xdr:colOff>3016249</xdr:colOff>
      <xdr:row>41</xdr:row>
      <xdr:rowOff>154212</xdr:rowOff>
    </xdr:to>
    <xdr:sp macro="" textlink="">
      <xdr:nvSpPr>
        <xdr:cNvPr id="8" name="角丸四角形吹き出し 3">
          <a:extLst>
            <a:ext uri="{FF2B5EF4-FFF2-40B4-BE49-F238E27FC236}">
              <a16:creationId xmlns:a16="http://schemas.microsoft.com/office/drawing/2014/main" id="{DA0953A7-632C-B778-D0A9-A2DB336B18E5}"/>
            </a:ext>
          </a:extLst>
        </xdr:cNvPr>
        <xdr:cNvSpPr/>
      </xdr:nvSpPr>
      <xdr:spPr>
        <a:xfrm>
          <a:off x="4898570" y="8654141"/>
          <a:ext cx="2889250" cy="807357"/>
        </a:xfrm>
        <a:prstGeom prst="wedgeRoundRectCallout">
          <a:avLst>
            <a:gd name="adj1" fmla="val -34746"/>
            <a:gd name="adj2" fmla="val 79063"/>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（６）利用者負担軽減分支出予定額を入力する。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※申請時は補助額と同額で可</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281215</xdr:colOff>
      <xdr:row>45</xdr:row>
      <xdr:rowOff>199571</xdr:rowOff>
    </xdr:from>
    <xdr:to>
      <xdr:col>5</xdr:col>
      <xdr:colOff>3062515</xdr:colOff>
      <xdr:row>48</xdr:row>
      <xdr:rowOff>141514</xdr:rowOff>
    </xdr:to>
    <xdr:sp macro="" textlink="">
      <xdr:nvSpPr>
        <xdr:cNvPr id="9" name="角丸四角形吹き出し 7">
          <a:extLst>
            <a:ext uri="{FF2B5EF4-FFF2-40B4-BE49-F238E27FC236}">
              <a16:creationId xmlns:a16="http://schemas.microsoft.com/office/drawing/2014/main" id="{78575D77-FEA8-6A01-6603-6946FFD11BDD}"/>
            </a:ext>
          </a:extLst>
        </xdr:cNvPr>
        <xdr:cNvSpPr/>
      </xdr:nvSpPr>
      <xdr:spPr>
        <a:xfrm>
          <a:off x="5052786" y="10414000"/>
          <a:ext cx="2781300" cy="876300"/>
        </a:xfrm>
        <a:prstGeom prst="wedgeRoundRectCallout">
          <a:avLst>
            <a:gd name="adj1" fmla="val -57369"/>
            <a:gd name="adj2" fmla="val 14224"/>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381000" indent="-38100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（７）自動計算される補助金申請額に誤りが</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40005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ないか確認する。</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400050">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社会福祉法人は２－②の「申請金額」にこの金額を記入する。</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0</xdr:colOff>
      <xdr:row>0</xdr:row>
      <xdr:rowOff>0</xdr:rowOff>
    </xdr:from>
    <xdr:to>
      <xdr:col>14</xdr:col>
      <xdr:colOff>0</xdr:colOff>
      <xdr:row>0</xdr:row>
      <xdr:rowOff>0</xdr:rowOff>
    </xdr:to>
    <xdr:sp macro="" textlink="">
      <xdr:nvSpPr>
        <xdr:cNvPr id="2" name="Text Box 4">
          <a:extLst>
            <a:ext uri="{FF2B5EF4-FFF2-40B4-BE49-F238E27FC236}">
              <a16:creationId xmlns:a16="http://schemas.microsoft.com/office/drawing/2014/main" id="{7D533CE0-441E-4CF3-B1DB-691374AF72B6}"/>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3" name="Text Box 5">
          <a:extLst>
            <a:ext uri="{FF2B5EF4-FFF2-40B4-BE49-F238E27FC236}">
              <a16:creationId xmlns:a16="http://schemas.microsoft.com/office/drawing/2014/main" id="{D033E71E-15C7-4130-889B-5278F01BB5B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4" name="Text Box 6">
          <a:extLst>
            <a:ext uri="{FF2B5EF4-FFF2-40B4-BE49-F238E27FC236}">
              <a16:creationId xmlns:a16="http://schemas.microsoft.com/office/drawing/2014/main" id="{C3240746-DFC3-4606-851D-A2D6B18DFC22}"/>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5" name="Text Box 7">
          <a:extLst>
            <a:ext uri="{FF2B5EF4-FFF2-40B4-BE49-F238E27FC236}">
              <a16:creationId xmlns:a16="http://schemas.microsoft.com/office/drawing/2014/main" id="{626E70A9-FE3A-4E28-8234-BF3920D15B1E}"/>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6" name="Text Box 8">
          <a:extLst>
            <a:ext uri="{FF2B5EF4-FFF2-40B4-BE49-F238E27FC236}">
              <a16:creationId xmlns:a16="http://schemas.microsoft.com/office/drawing/2014/main" id="{A3BC11C3-E27E-4872-BF6C-483331840D4F}"/>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7" name="Text Box 9">
          <a:extLst>
            <a:ext uri="{FF2B5EF4-FFF2-40B4-BE49-F238E27FC236}">
              <a16:creationId xmlns:a16="http://schemas.microsoft.com/office/drawing/2014/main" id="{0DDC00B8-C8F4-4733-9B49-A443BD167AF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8" name="Text Box 10">
          <a:extLst>
            <a:ext uri="{FF2B5EF4-FFF2-40B4-BE49-F238E27FC236}">
              <a16:creationId xmlns:a16="http://schemas.microsoft.com/office/drawing/2014/main" id="{18D887BD-0F42-4FF0-91DA-EBBAAB7DFC03}"/>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9" name="Text Box 13">
          <a:extLst>
            <a:ext uri="{FF2B5EF4-FFF2-40B4-BE49-F238E27FC236}">
              <a16:creationId xmlns:a16="http://schemas.microsoft.com/office/drawing/2014/main" id="{D90CB391-400F-4C55-9F97-15B782925B8B}"/>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0" name="Text Box 14">
          <a:extLst>
            <a:ext uri="{FF2B5EF4-FFF2-40B4-BE49-F238E27FC236}">
              <a16:creationId xmlns:a16="http://schemas.microsoft.com/office/drawing/2014/main" id="{CC4A0FE7-4481-4C14-BC62-344CBFBEC2A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1" name="Text Box 15">
          <a:extLst>
            <a:ext uri="{FF2B5EF4-FFF2-40B4-BE49-F238E27FC236}">
              <a16:creationId xmlns:a16="http://schemas.microsoft.com/office/drawing/2014/main" id="{C9644C21-97B8-45DD-8835-3658C1FB5C82}"/>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2" name="Text Box 16">
          <a:extLst>
            <a:ext uri="{FF2B5EF4-FFF2-40B4-BE49-F238E27FC236}">
              <a16:creationId xmlns:a16="http://schemas.microsoft.com/office/drawing/2014/main" id="{A5A02C53-2031-4D15-A531-2D6A323EA99E}"/>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3" name="Text Box 17">
          <a:extLst>
            <a:ext uri="{FF2B5EF4-FFF2-40B4-BE49-F238E27FC236}">
              <a16:creationId xmlns:a16="http://schemas.microsoft.com/office/drawing/2014/main" id="{BEDB759C-C824-4A41-B9BE-BE8360B87C43}"/>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4" name="Text Box 18">
          <a:extLst>
            <a:ext uri="{FF2B5EF4-FFF2-40B4-BE49-F238E27FC236}">
              <a16:creationId xmlns:a16="http://schemas.microsoft.com/office/drawing/2014/main" id="{AB2BBF25-C6F0-4A42-A47E-936DEF5C0BB6}"/>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5" name="Text Box 19">
          <a:extLst>
            <a:ext uri="{FF2B5EF4-FFF2-40B4-BE49-F238E27FC236}">
              <a16:creationId xmlns:a16="http://schemas.microsoft.com/office/drawing/2014/main" id="{38B8A838-C00C-47B7-9327-F01291B40C57}"/>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6" name="Text Box 20">
          <a:extLst>
            <a:ext uri="{FF2B5EF4-FFF2-40B4-BE49-F238E27FC236}">
              <a16:creationId xmlns:a16="http://schemas.microsoft.com/office/drawing/2014/main" id="{89092B01-6EE0-46F2-8E4B-B777B50C686E}"/>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7" name="Text Box 21">
          <a:extLst>
            <a:ext uri="{FF2B5EF4-FFF2-40B4-BE49-F238E27FC236}">
              <a16:creationId xmlns:a16="http://schemas.microsoft.com/office/drawing/2014/main" id="{08223A4A-F102-4369-B974-02020F6E3A4B}"/>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8" name="Text Box 22">
          <a:extLst>
            <a:ext uri="{FF2B5EF4-FFF2-40B4-BE49-F238E27FC236}">
              <a16:creationId xmlns:a16="http://schemas.microsoft.com/office/drawing/2014/main" id="{46967257-7F86-4418-86A5-0695AA40BF85}"/>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19" name="Text Box 23">
          <a:extLst>
            <a:ext uri="{FF2B5EF4-FFF2-40B4-BE49-F238E27FC236}">
              <a16:creationId xmlns:a16="http://schemas.microsoft.com/office/drawing/2014/main" id="{A4686427-6BC0-42AD-8C9D-94A031BBBFB4}"/>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0" name="Text Box 24">
          <a:extLst>
            <a:ext uri="{FF2B5EF4-FFF2-40B4-BE49-F238E27FC236}">
              <a16:creationId xmlns:a16="http://schemas.microsoft.com/office/drawing/2014/main" id="{F17932B1-64A8-4417-8A60-DA7CF52895F0}"/>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1" name="Text Box 25">
          <a:extLst>
            <a:ext uri="{FF2B5EF4-FFF2-40B4-BE49-F238E27FC236}">
              <a16:creationId xmlns:a16="http://schemas.microsoft.com/office/drawing/2014/main" id="{DAB4A8F4-D3EB-436B-B6F2-4B5D08BD1201}"/>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2" name="Text Box 26">
          <a:extLst>
            <a:ext uri="{FF2B5EF4-FFF2-40B4-BE49-F238E27FC236}">
              <a16:creationId xmlns:a16="http://schemas.microsoft.com/office/drawing/2014/main" id="{38BD1854-CCC4-4AB2-A5AD-CF52B642B7AF}"/>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3" name="Text Box 27">
          <a:extLst>
            <a:ext uri="{FF2B5EF4-FFF2-40B4-BE49-F238E27FC236}">
              <a16:creationId xmlns:a16="http://schemas.microsoft.com/office/drawing/2014/main" id="{B32C1467-A127-4159-9B5A-4D921AE7C519}"/>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4" name="Text Box 28">
          <a:extLst>
            <a:ext uri="{FF2B5EF4-FFF2-40B4-BE49-F238E27FC236}">
              <a16:creationId xmlns:a16="http://schemas.microsoft.com/office/drawing/2014/main" id="{8AC2687F-B319-4B38-B7EF-257DAFD86288}"/>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25" name="Text Box 29">
          <a:extLst>
            <a:ext uri="{FF2B5EF4-FFF2-40B4-BE49-F238E27FC236}">
              <a16:creationId xmlns:a16="http://schemas.microsoft.com/office/drawing/2014/main" id="{020FA0E7-8088-4C8B-9510-BBE600F43645}"/>
            </a:ext>
          </a:extLst>
        </xdr:cNvPr>
        <xdr:cNvSpPr txBox="1">
          <a:spLocks noChangeArrowheads="1"/>
        </xdr:cNvSpPr>
      </xdr:nvSpPr>
      <xdr:spPr bwMode="auto">
        <a:xfrm>
          <a:off x="115379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2</xdr:col>
      <xdr:colOff>90714</xdr:colOff>
      <xdr:row>1</xdr:row>
      <xdr:rowOff>136071</xdr:rowOff>
    </xdr:from>
    <xdr:to>
      <xdr:col>5</xdr:col>
      <xdr:colOff>347889</xdr:colOff>
      <xdr:row>3</xdr:row>
      <xdr:rowOff>108857</xdr:rowOff>
    </xdr:to>
    <xdr:sp macro="" textlink="">
      <xdr:nvSpPr>
        <xdr:cNvPr id="26" name="角丸四角形吹き出し 58">
          <a:extLst>
            <a:ext uri="{FF2B5EF4-FFF2-40B4-BE49-F238E27FC236}">
              <a16:creationId xmlns:a16="http://schemas.microsoft.com/office/drawing/2014/main" id="{58ACBDAB-A19A-C671-8AAE-2F6C483B2ACF}"/>
            </a:ext>
          </a:extLst>
        </xdr:cNvPr>
        <xdr:cNvSpPr/>
      </xdr:nvSpPr>
      <xdr:spPr>
        <a:xfrm>
          <a:off x="571500" y="408214"/>
          <a:ext cx="1944460" cy="462643"/>
        </a:xfrm>
        <a:prstGeom prst="wedgeRoundRectCallout">
          <a:avLst>
            <a:gd name="adj1" fmla="val 44297"/>
            <a:gd name="adj2" fmla="val 138103"/>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marL="457200" indent="-457200" algn="just"/>
          <a:r>
            <a:rPr lang="ja-JP" alt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責任者に〇をする。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190953</xdr:colOff>
      <xdr:row>1</xdr:row>
      <xdr:rowOff>99786</xdr:rowOff>
    </xdr:from>
    <xdr:to>
      <xdr:col>9</xdr:col>
      <xdr:colOff>373289</xdr:colOff>
      <xdr:row>4</xdr:row>
      <xdr:rowOff>83911</xdr:rowOff>
    </xdr:to>
    <xdr:sp macro="" textlink="">
      <xdr:nvSpPr>
        <xdr:cNvPr id="27" name="角丸四角形吹き出し 59">
          <a:extLst>
            <a:ext uri="{FF2B5EF4-FFF2-40B4-BE49-F238E27FC236}">
              <a16:creationId xmlns:a16="http://schemas.microsoft.com/office/drawing/2014/main" id="{6F5DB57F-AFCC-709B-F7A4-0207A2CAE662}"/>
            </a:ext>
          </a:extLst>
        </xdr:cNvPr>
        <xdr:cNvSpPr/>
      </xdr:nvSpPr>
      <xdr:spPr>
        <a:xfrm>
          <a:off x="2939596" y="371929"/>
          <a:ext cx="2241550" cy="809625"/>
        </a:xfrm>
        <a:prstGeom prst="wedgeRoundRectCallout">
          <a:avLst>
            <a:gd name="adj1" fmla="val 16340"/>
            <a:gd name="adj2" fmla="val 82116"/>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（３）常勤・非常勤を選択する。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考え方は</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P48</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参照。</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※法人の雇用形態ではありません。</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68490</xdr:colOff>
      <xdr:row>13</xdr:row>
      <xdr:rowOff>34322</xdr:rowOff>
    </xdr:from>
    <xdr:to>
      <xdr:col>6</xdr:col>
      <xdr:colOff>175533</xdr:colOff>
      <xdr:row>16</xdr:row>
      <xdr:rowOff>181429</xdr:rowOff>
    </xdr:to>
    <xdr:sp macro="" textlink="">
      <xdr:nvSpPr>
        <xdr:cNvPr id="28" name="角丸四角形吹き出し 59">
          <a:extLst>
            <a:ext uri="{FF2B5EF4-FFF2-40B4-BE49-F238E27FC236}">
              <a16:creationId xmlns:a16="http://schemas.microsoft.com/office/drawing/2014/main" id="{99DAA5F3-901D-02D2-5B67-73CBF0080445}"/>
            </a:ext>
          </a:extLst>
        </xdr:cNvPr>
        <xdr:cNvSpPr/>
      </xdr:nvSpPr>
      <xdr:spPr>
        <a:xfrm>
          <a:off x="549276" y="3762679"/>
          <a:ext cx="2374900" cy="963536"/>
        </a:xfrm>
        <a:prstGeom prst="wedgeRoundRectCallout">
          <a:avLst>
            <a:gd name="adj1" fmla="val 46221"/>
            <a:gd name="adj2" fmla="val -92072"/>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（２）氏名は資格証に記載された氏名と相違がないよう注意する。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資格証と現在の氏名が異なる場合は、１枠にどちらも記入する。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7</xdr:col>
      <xdr:colOff>346981</xdr:colOff>
      <xdr:row>13</xdr:row>
      <xdr:rowOff>14968</xdr:rowOff>
    </xdr:from>
    <xdr:to>
      <xdr:col>9</xdr:col>
      <xdr:colOff>345167</xdr:colOff>
      <xdr:row>16</xdr:row>
      <xdr:rowOff>145142</xdr:rowOff>
    </xdr:to>
    <xdr:sp macro="" textlink="">
      <xdr:nvSpPr>
        <xdr:cNvPr id="29" name="角丸四角形吹き出し 59">
          <a:extLst>
            <a:ext uri="{FF2B5EF4-FFF2-40B4-BE49-F238E27FC236}">
              <a16:creationId xmlns:a16="http://schemas.microsoft.com/office/drawing/2014/main" id="{7FB00D3C-CA8A-E1CB-D9FC-9D6785EE7C1F}"/>
            </a:ext>
          </a:extLst>
        </xdr:cNvPr>
        <xdr:cNvSpPr/>
      </xdr:nvSpPr>
      <xdr:spPr>
        <a:xfrm>
          <a:off x="3921124" y="3743325"/>
          <a:ext cx="1231900" cy="946603"/>
        </a:xfrm>
        <a:prstGeom prst="wedgeRoundRectCallout">
          <a:avLst>
            <a:gd name="adj1" fmla="val 28565"/>
            <a:gd name="adj2" fmla="val -65970"/>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（４）職務内容は全職員について</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プルダウンから</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選択する。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9</xdr:col>
      <xdr:colOff>406853</xdr:colOff>
      <xdr:row>13</xdr:row>
      <xdr:rowOff>45357</xdr:rowOff>
    </xdr:from>
    <xdr:to>
      <xdr:col>10</xdr:col>
      <xdr:colOff>437424</xdr:colOff>
      <xdr:row>16</xdr:row>
      <xdr:rowOff>117928</xdr:rowOff>
    </xdr:to>
    <xdr:sp macro="" textlink="">
      <xdr:nvSpPr>
        <xdr:cNvPr id="30" name="角丸四角形吹き出し 59">
          <a:extLst>
            <a:ext uri="{FF2B5EF4-FFF2-40B4-BE49-F238E27FC236}">
              <a16:creationId xmlns:a16="http://schemas.microsoft.com/office/drawing/2014/main" id="{FFFD72EF-2CB0-744E-408C-DC5A64895B67}"/>
            </a:ext>
          </a:extLst>
        </xdr:cNvPr>
        <xdr:cNvSpPr/>
      </xdr:nvSpPr>
      <xdr:spPr>
        <a:xfrm>
          <a:off x="5214710" y="3773714"/>
          <a:ext cx="1454785" cy="889000"/>
        </a:xfrm>
        <a:prstGeom prst="wedgeRoundRectCallout">
          <a:avLst>
            <a:gd name="adj1" fmla="val 30871"/>
            <a:gd name="adj2" fmla="val -61165"/>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（５）主な資格は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上段はプルダウン、</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下段は自由記述です。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詳細は</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P48</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参照。</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12</xdr:col>
      <xdr:colOff>1404257</xdr:colOff>
      <xdr:row>9</xdr:row>
      <xdr:rowOff>18597</xdr:rowOff>
    </xdr:from>
    <xdr:to>
      <xdr:col>14</xdr:col>
      <xdr:colOff>681900</xdr:colOff>
      <xdr:row>11</xdr:row>
      <xdr:rowOff>145144</xdr:rowOff>
    </xdr:to>
    <xdr:sp macro="" textlink="">
      <xdr:nvSpPr>
        <xdr:cNvPr id="31" name="角丸四角形吹き出し 59">
          <a:extLst>
            <a:ext uri="{FF2B5EF4-FFF2-40B4-BE49-F238E27FC236}">
              <a16:creationId xmlns:a16="http://schemas.microsoft.com/office/drawing/2014/main" id="{6DABCC73-8465-64C8-709F-E87FB9DD56EA}"/>
            </a:ext>
          </a:extLst>
        </xdr:cNvPr>
        <xdr:cNvSpPr/>
      </xdr:nvSpPr>
      <xdr:spPr>
        <a:xfrm>
          <a:off x="9777186" y="2658383"/>
          <a:ext cx="1454785" cy="670832"/>
        </a:xfrm>
        <a:prstGeom prst="wedgeRoundRectCallout">
          <a:avLst>
            <a:gd name="adj1" fmla="val 64076"/>
            <a:gd name="adj2" fmla="val 6496"/>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（７）勤務時間等は水色セルに</a:t>
          </a:r>
          <a:r>
            <a:rPr lang="en-US" sz="1000" b="1" kern="100">
              <a:solidFill>
                <a:srgbClr val="FF0000"/>
              </a:solidFill>
              <a:effectLst/>
              <a:latin typeface="メイリオ" panose="020B0604030504040204" pitchFamily="50" charset="-128"/>
              <a:ea typeface="ＭＳ 明朝" panose="02020609040205080304" pitchFamily="17" charset="-128"/>
              <a:cs typeface="Times New Roman" panose="02020603050405020304" pitchFamily="18" charset="0"/>
            </a:rPr>
            <a:t>24</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時間表記</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で入力する。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9</xdr:col>
      <xdr:colOff>1390196</xdr:colOff>
      <xdr:row>4</xdr:row>
      <xdr:rowOff>9071</xdr:rowOff>
    </xdr:from>
    <xdr:to>
      <xdr:col>12</xdr:col>
      <xdr:colOff>180974</xdr:colOff>
      <xdr:row>5</xdr:row>
      <xdr:rowOff>233228</xdr:rowOff>
    </xdr:to>
    <xdr:sp macro="" textlink="">
      <xdr:nvSpPr>
        <xdr:cNvPr id="32" name="角丸四角形吹き出し 58">
          <a:extLst>
            <a:ext uri="{FF2B5EF4-FFF2-40B4-BE49-F238E27FC236}">
              <a16:creationId xmlns:a16="http://schemas.microsoft.com/office/drawing/2014/main" id="{3C743050-8631-47D5-97A9-3AA2F488DB63}"/>
            </a:ext>
          </a:extLst>
        </xdr:cNvPr>
        <xdr:cNvSpPr/>
      </xdr:nvSpPr>
      <xdr:spPr>
        <a:xfrm>
          <a:off x="6198053" y="1106714"/>
          <a:ext cx="2355850" cy="423728"/>
        </a:xfrm>
        <a:prstGeom prst="wedgeRoundRectCallout">
          <a:avLst>
            <a:gd name="adj1" fmla="val 344"/>
            <a:gd name="adj2" fmla="val 127065"/>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※基準日・施設名は自動入力されます。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11</xdr:col>
      <xdr:colOff>276678</xdr:colOff>
      <xdr:row>7</xdr:row>
      <xdr:rowOff>89354</xdr:rowOff>
    </xdr:from>
    <xdr:to>
      <xdr:col>13</xdr:col>
      <xdr:colOff>207735</xdr:colOff>
      <xdr:row>8</xdr:row>
      <xdr:rowOff>326572</xdr:rowOff>
    </xdr:to>
    <xdr:sp macro="" textlink="">
      <xdr:nvSpPr>
        <xdr:cNvPr id="33" name="角丸四角形吹き出し 58">
          <a:extLst>
            <a:ext uri="{FF2B5EF4-FFF2-40B4-BE49-F238E27FC236}">
              <a16:creationId xmlns:a16="http://schemas.microsoft.com/office/drawing/2014/main" id="{0783B41A-4CD3-01B9-65FB-C55E8DDDFF07}"/>
            </a:ext>
          </a:extLst>
        </xdr:cNvPr>
        <xdr:cNvSpPr/>
      </xdr:nvSpPr>
      <xdr:spPr>
        <a:xfrm>
          <a:off x="7751535" y="1967140"/>
          <a:ext cx="2298700" cy="618218"/>
        </a:xfrm>
        <a:prstGeom prst="wedgeRoundRectCallout">
          <a:avLst>
            <a:gd name="adj1" fmla="val 9668"/>
            <a:gd name="adj2" fmla="val 97055"/>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※網掛けの勤務時間は（７）を入力</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すると自動で入力されます</a:t>
          </a:r>
          <a:r>
            <a:rPr lang="ja-JP" alt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en-US" sz="1000" b="1" kern="100">
              <a:solidFill>
                <a:srgbClr val="000000"/>
              </a:solidFill>
              <a:effectLst/>
              <a:latin typeface="メイリオ" panose="020B0604030504040204" pitchFamily="50"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21</xdr:col>
      <xdr:colOff>75747</xdr:colOff>
      <xdr:row>11</xdr:row>
      <xdr:rowOff>176893</xdr:rowOff>
    </xdr:from>
    <xdr:to>
      <xdr:col>25</xdr:col>
      <xdr:colOff>487590</xdr:colOff>
      <xdr:row>17</xdr:row>
      <xdr:rowOff>199571</xdr:rowOff>
    </xdr:to>
    <xdr:sp macro="" textlink="">
      <xdr:nvSpPr>
        <xdr:cNvPr id="34" name="角丸四角形吹き出し 289">
          <a:extLst>
            <a:ext uri="{FF2B5EF4-FFF2-40B4-BE49-F238E27FC236}">
              <a16:creationId xmlns:a16="http://schemas.microsoft.com/office/drawing/2014/main" id="{822DB211-F4FC-F5C2-2545-7EBBF1ED23E3}"/>
            </a:ext>
          </a:extLst>
        </xdr:cNvPr>
        <xdr:cNvSpPr/>
      </xdr:nvSpPr>
      <xdr:spPr>
        <a:xfrm>
          <a:off x="12866461" y="3360964"/>
          <a:ext cx="2171700" cy="1655536"/>
        </a:xfrm>
        <a:prstGeom prst="wedgeRoundRectCallout">
          <a:avLst>
            <a:gd name="adj1" fmla="val -18406"/>
            <a:gd name="adj2" fmla="val -55801"/>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（８）休憩時間がない場合記入不要。ただし、労働基準法に基づき、勤務時間が６時間を超え、８時間以下の場合は少なくとも４５分、８時間を超える場合は少なくとも１時間の休憩時間を記載する。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26</xdr:col>
      <xdr:colOff>563970</xdr:colOff>
      <xdr:row>13</xdr:row>
      <xdr:rowOff>237762</xdr:rowOff>
    </xdr:from>
    <xdr:to>
      <xdr:col>31</xdr:col>
      <xdr:colOff>582566</xdr:colOff>
      <xdr:row>22</xdr:row>
      <xdr:rowOff>237762</xdr:rowOff>
    </xdr:to>
    <xdr:sp macro="" textlink="">
      <xdr:nvSpPr>
        <xdr:cNvPr id="35" name="角丸四角形吹き出し 289">
          <a:extLst>
            <a:ext uri="{FF2B5EF4-FFF2-40B4-BE49-F238E27FC236}">
              <a16:creationId xmlns:a16="http://schemas.microsoft.com/office/drawing/2014/main" id="{54B77291-EA74-CCC2-0F23-60593978CB63}"/>
            </a:ext>
          </a:extLst>
        </xdr:cNvPr>
        <xdr:cNvSpPr/>
      </xdr:nvSpPr>
      <xdr:spPr>
        <a:xfrm>
          <a:off x="15849327" y="3966119"/>
          <a:ext cx="2295525" cy="2467429"/>
        </a:xfrm>
        <a:prstGeom prst="wedgeRoundRectCallout">
          <a:avLst>
            <a:gd name="adj1" fmla="val -81408"/>
            <a:gd name="adj2" fmla="val -479"/>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marL="127000" indent="-127000"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※複数施設運営の場合、全施設の名簿の突合を行います。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133350"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同じ方の１か月の従事日数が</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31</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日間を超えないよう注意してください。（</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26</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日間を超える場合、従事状況を確認する場合があります）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10</xdr:col>
      <xdr:colOff>485412</xdr:colOff>
      <xdr:row>13</xdr:row>
      <xdr:rowOff>12639</xdr:rowOff>
    </xdr:from>
    <xdr:to>
      <xdr:col>11</xdr:col>
      <xdr:colOff>677726</xdr:colOff>
      <xdr:row>19</xdr:row>
      <xdr:rowOff>36285</xdr:rowOff>
    </xdr:to>
    <xdr:sp macro="" textlink="">
      <xdr:nvSpPr>
        <xdr:cNvPr id="36" name="角丸四角形吹き出し 59">
          <a:extLst>
            <a:ext uri="{FF2B5EF4-FFF2-40B4-BE49-F238E27FC236}">
              <a16:creationId xmlns:a16="http://schemas.microsoft.com/office/drawing/2014/main" id="{4D6980BD-2007-5EC9-3E50-A2308F31B6F4}"/>
            </a:ext>
          </a:extLst>
        </xdr:cNvPr>
        <xdr:cNvSpPr/>
      </xdr:nvSpPr>
      <xdr:spPr>
        <a:xfrm>
          <a:off x="6717483" y="3740996"/>
          <a:ext cx="1435100" cy="1656503"/>
        </a:xfrm>
        <a:prstGeom prst="wedgeRoundRectCallout">
          <a:avLst>
            <a:gd name="adj1" fmla="val 32819"/>
            <a:gd name="adj2" fmla="val -57870"/>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（６）左欄に記載した資格について１年以上の経験があるかないか記載する。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詳細は</a:t>
          </a:r>
          <a:r>
            <a:rPr lang="en-US" sz="1000" b="1" kern="100">
              <a:effectLst/>
              <a:latin typeface="メイリオ" panose="020B0604030504040204" pitchFamily="50" charset="-128"/>
              <a:ea typeface="ＭＳ 明朝" panose="02020609040205080304" pitchFamily="17" charset="-128"/>
              <a:cs typeface="Times New Roman" panose="02020603050405020304" pitchFamily="18" charset="0"/>
            </a:rPr>
            <a:t>P48</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参照。</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※資格の有・無を記載するものではありません。</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12</xdr:col>
      <xdr:colOff>1291770</xdr:colOff>
      <xdr:row>14</xdr:row>
      <xdr:rowOff>243568</xdr:rowOff>
    </xdr:from>
    <xdr:to>
      <xdr:col>14</xdr:col>
      <xdr:colOff>743403</xdr:colOff>
      <xdr:row>17</xdr:row>
      <xdr:rowOff>210911</xdr:rowOff>
    </xdr:to>
    <xdr:sp macro="" textlink="">
      <xdr:nvSpPr>
        <xdr:cNvPr id="37" name="角丸四角形吹き出し 58">
          <a:extLst>
            <a:ext uri="{FF2B5EF4-FFF2-40B4-BE49-F238E27FC236}">
              <a16:creationId xmlns:a16="http://schemas.microsoft.com/office/drawing/2014/main" id="{8C6826C9-D0E8-6195-12E6-D0B0F9F824BC}"/>
            </a:ext>
          </a:extLst>
        </xdr:cNvPr>
        <xdr:cNvSpPr/>
      </xdr:nvSpPr>
      <xdr:spPr>
        <a:xfrm>
          <a:off x="9664699" y="4244068"/>
          <a:ext cx="1628775" cy="783772"/>
        </a:xfrm>
        <a:prstGeom prst="wedgeRoundRectCallout">
          <a:avLst>
            <a:gd name="adj1" fmla="val 15883"/>
            <a:gd name="adj2" fmla="val -97285"/>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※備考欄は特記事項がない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indent="127000"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場合は記入不要です。</a:t>
          </a:r>
          <a:r>
            <a:rPr lang="en-US" sz="1000" b="1" kern="100">
              <a:solidFill>
                <a:srgbClr val="000000"/>
              </a:solidFill>
              <a:effectLst/>
              <a:latin typeface="メイリオ" panose="020B0604030504040204" pitchFamily="50"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18143</xdr:colOff>
      <xdr:row>21</xdr:row>
      <xdr:rowOff>166460</xdr:rowOff>
    </xdr:from>
    <xdr:to>
      <xdr:col>4</xdr:col>
      <xdr:colOff>319768</xdr:colOff>
      <xdr:row>27</xdr:row>
      <xdr:rowOff>244928</xdr:rowOff>
    </xdr:to>
    <xdr:sp macro="" textlink="">
      <xdr:nvSpPr>
        <xdr:cNvPr id="38" name="角丸四角形吹き出し 58">
          <a:extLst>
            <a:ext uri="{FF2B5EF4-FFF2-40B4-BE49-F238E27FC236}">
              <a16:creationId xmlns:a16="http://schemas.microsoft.com/office/drawing/2014/main" id="{34F80900-1360-A763-CCB8-546BA62D03BF}"/>
            </a:ext>
          </a:extLst>
        </xdr:cNvPr>
        <xdr:cNvSpPr/>
      </xdr:nvSpPr>
      <xdr:spPr>
        <a:xfrm>
          <a:off x="272143" y="6071960"/>
          <a:ext cx="1635125" cy="1620611"/>
        </a:xfrm>
        <a:prstGeom prst="wedgeRoundRectCallout">
          <a:avLst>
            <a:gd name="adj1" fmla="val 9310"/>
            <a:gd name="adj2" fmla="val -59720"/>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※行が足りない場合は、追加したい行をドラッグしてから右クリックをし、「再表示</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en-US"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U</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」を選択し行を追加する。</a:t>
          </a:r>
          <a:r>
            <a:rPr lang="en-US" sz="1000" b="1" kern="100">
              <a:solidFill>
                <a:srgbClr val="000000"/>
              </a:solidFill>
              <a:effectLst/>
              <a:latin typeface="メイリオ" panose="020B0604030504040204" pitchFamily="50"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335189</xdr:colOff>
      <xdr:row>23</xdr:row>
      <xdr:rowOff>136524</xdr:rowOff>
    </xdr:from>
    <xdr:to>
      <xdr:col>9</xdr:col>
      <xdr:colOff>224790</xdr:colOff>
      <xdr:row>30</xdr:row>
      <xdr:rowOff>36285</xdr:rowOff>
    </xdr:to>
    <xdr:sp macro="" textlink="">
      <xdr:nvSpPr>
        <xdr:cNvPr id="39" name="角丸四角形吹き出し 59">
          <a:extLst>
            <a:ext uri="{FF2B5EF4-FFF2-40B4-BE49-F238E27FC236}">
              <a16:creationId xmlns:a16="http://schemas.microsoft.com/office/drawing/2014/main" id="{95F23105-EC54-FF30-1AC1-2CF2345DB221}"/>
            </a:ext>
          </a:extLst>
        </xdr:cNvPr>
        <xdr:cNvSpPr/>
      </xdr:nvSpPr>
      <xdr:spPr>
        <a:xfrm>
          <a:off x="3083832" y="6622595"/>
          <a:ext cx="1948815" cy="1514476"/>
        </a:xfrm>
        <a:prstGeom prst="wedgeRoundRectCallout">
          <a:avLst>
            <a:gd name="adj1" fmla="val 16643"/>
            <a:gd name="adj2" fmla="val -56968"/>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※緑色セルに表示された職員人数が、</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1</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‐⑦、１</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⑧に自動で入力されます。一時預かりの職員配置と</a:t>
          </a:r>
          <a:r>
            <a:rPr lang="en-US"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1</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‐⑥おでかけひろば構成員名簿の一時預かり事業従事人数と一致しているか確認してください。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22</xdr:col>
      <xdr:colOff>256811</xdr:colOff>
      <xdr:row>26</xdr:row>
      <xdr:rowOff>172358</xdr:rowOff>
    </xdr:from>
    <xdr:to>
      <xdr:col>26</xdr:col>
      <xdr:colOff>612411</xdr:colOff>
      <xdr:row>29</xdr:row>
      <xdr:rowOff>36286</xdr:rowOff>
    </xdr:to>
    <xdr:sp macro="" textlink="">
      <xdr:nvSpPr>
        <xdr:cNvPr id="40" name="角丸四角形吹き出し 59">
          <a:extLst>
            <a:ext uri="{FF2B5EF4-FFF2-40B4-BE49-F238E27FC236}">
              <a16:creationId xmlns:a16="http://schemas.microsoft.com/office/drawing/2014/main" id="{01C8B4D9-7BA1-E8F7-EF3D-71B6BF318C4B}"/>
            </a:ext>
          </a:extLst>
        </xdr:cNvPr>
        <xdr:cNvSpPr/>
      </xdr:nvSpPr>
      <xdr:spPr>
        <a:xfrm>
          <a:off x="13383168" y="7366001"/>
          <a:ext cx="2514600" cy="571499"/>
        </a:xfrm>
        <a:prstGeom prst="wedgeRoundRectCallout">
          <a:avLst>
            <a:gd name="adj1" fmla="val -52585"/>
            <a:gd name="adj2" fmla="val -8362"/>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（９）該当施設は表示された枚数と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合うように資格証を提出してください。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12</xdr:col>
      <xdr:colOff>818514</xdr:colOff>
      <xdr:row>30</xdr:row>
      <xdr:rowOff>183787</xdr:rowOff>
    </xdr:from>
    <xdr:to>
      <xdr:col>25</xdr:col>
      <xdr:colOff>347617</xdr:colOff>
      <xdr:row>31</xdr:row>
      <xdr:rowOff>244928</xdr:rowOff>
    </xdr:to>
    <xdr:sp macro="" textlink="">
      <xdr:nvSpPr>
        <xdr:cNvPr id="41" name="角丸四角形吹き出し 227">
          <a:extLst>
            <a:ext uri="{FF2B5EF4-FFF2-40B4-BE49-F238E27FC236}">
              <a16:creationId xmlns:a16="http://schemas.microsoft.com/office/drawing/2014/main" id="{1EC20A52-FAFE-F67F-55B4-3D4DD5B0DB74}"/>
            </a:ext>
          </a:extLst>
        </xdr:cNvPr>
        <xdr:cNvSpPr/>
      </xdr:nvSpPr>
      <xdr:spPr>
        <a:xfrm>
          <a:off x="9191443" y="8284573"/>
          <a:ext cx="5706745" cy="315141"/>
        </a:xfrm>
        <a:prstGeom prst="wedgeRoundRectCallout">
          <a:avLst>
            <a:gd name="adj1" fmla="val 17085"/>
            <a:gd name="adj2" fmla="val 87578"/>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ctr"/>
          <a:r>
            <a:rPr lang="ja-JP" sz="11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（１０）２－④構成員名簿の記入にあたっては、</a:t>
          </a:r>
          <a:r>
            <a:rPr lang="en-US" sz="11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P48 </a:t>
          </a:r>
          <a:r>
            <a:rPr lang="ja-JP" sz="11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の内容を必ずご確認ください。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15</xdr:col>
      <xdr:colOff>40731</xdr:colOff>
      <xdr:row>28</xdr:row>
      <xdr:rowOff>27217</xdr:rowOff>
    </xdr:from>
    <xdr:to>
      <xdr:col>22</xdr:col>
      <xdr:colOff>0</xdr:colOff>
      <xdr:row>28</xdr:row>
      <xdr:rowOff>181432</xdr:rowOff>
    </xdr:to>
    <xdr:sp macro="" textlink="">
      <xdr:nvSpPr>
        <xdr:cNvPr id="42" name="角丸四角形 214">
          <a:extLst>
            <a:ext uri="{FF2B5EF4-FFF2-40B4-BE49-F238E27FC236}">
              <a16:creationId xmlns:a16="http://schemas.microsoft.com/office/drawing/2014/main" id="{EBE4F958-65B6-B762-5CD5-87E5911AB929}"/>
            </a:ext>
          </a:extLst>
        </xdr:cNvPr>
        <xdr:cNvSpPr/>
      </xdr:nvSpPr>
      <xdr:spPr>
        <a:xfrm rot="5400000">
          <a:off x="12221436" y="6978155"/>
          <a:ext cx="154215" cy="1655626"/>
        </a:xfrm>
        <a:prstGeom prst="roundRect">
          <a:avLst>
            <a:gd name="adj" fmla="val 35525"/>
          </a:avLst>
        </a:prstGeom>
        <a:noFill/>
        <a:ln w="38100" cap="flat" cmpd="sng" algn="ctr">
          <a:solidFill>
            <a:srgbClr val="FF0000"/>
          </a:solidFill>
          <a:prstDash val="sysDot"/>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01_&#24403;&#21021;&#20132;&#20184;\03_&#20445;&#38522;&#32773;&#29992;\XX_&#20196;&#21644;y&#24180;&#20445;&#38522;&#32773;&#29992;&#24403;&#21021;&#20132;&#20184;&#27096;&#24335;&#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10_&#23455;&#32318;&#22577;&#21578;\03_&#20445;&#38522;&#32773;&#29992;\XX_&#20196;&#21644;y&#24180;&#20445;&#38522;&#32773;&#29992;&#23455;&#32318;&#22577;&#21578;&#27096;&#24335;&#19968;&#2433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etagaya.local\files\SEA02413\6&#24180;&#24230;\00-10%20&#23376;&#12393;&#12418;&#12539;&#23376;&#32946;&#12390;&#25903;&#25588;&#25285;&#24403;\340&#12288;&#22320;&#21306;&#23637;&#38283;&#22411;&#12402;&#12429;&#12400;&#12539;&#12411;&#12387;&#12392;\110%20&#20107;&#21209;&#35500;&#26126;&#20250;&#12539;&#27425;&#24180;&#24230;&#35036;&#21161;&#37329;&#27096;&#24335;&#38598;\R6\&#12304;&#24120;&#29992;&#12305;&#20196;&#21644;7&#24180;&#24230;&#35036;&#21161;&#37329;&#27096;&#24335;\&#35352;&#20837;&#20363;&#12304;&#25552;&#20986;&#26085;&#12305;&#26045;&#35373;&#31649;&#29702;&#30058;&#21495;&#12288;&#12402;&#12429;&#12400;&#20132;&#20184;&#30003;&#35531;&#26360;%20.xlsx" TargetMode="External"/><Relationship Id="rId1" Type="http://schemas.openxmlformats.org/officeDocument/2006/relationships/externalLinkPath" Target="&#35352;&#20837;&#20363;&#12304;&#25552;&#20986;&#26085;&#12305;&#26045;&#35373;&#31649;&#29702;&#30058;&#21495;&#12288;&#12402;&#12429;&#12400;&#20132;&#201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２_当初交付申請書"/>
      <sheetName val="別紙様式第2様式1_地域支援事業交付金所要額調"/>
      <sheetName val="別紙様式第2様式1別添１_総合事業の上限額引き上げ計画書"/>
      <sheetName val="別紙様式第２様式１別添２_地域包括支援センター運営費別表"/>
      <sheetName val="別紙様式第２様式２_任意事業実施計画書"/>
      <sheetName val="別紙様式第2様式2別添1_任意事業"/>
      <sheetName val="別紙様式第２様式２別添２_介護用品支給事業計画書"/>
      <sheetName val="別紙様式第2様式3_社会保障充実分事業実施計画書"/>
      <sheetName val="Config"/>
      <sheetName val="XX_令和y年保険者用当初交付様式一式"/>
    </sheetNames>
    <sheetDataSet>
      <sheetData sheetId="0"/>
      <sheetData sheetId="1"/>
      <sheetData sheetId="2"/>
      <sheetData sheetId="3"/>
      <sheetData sheetId="4">
        <row r="11">
          <cell r="J11" t="str">
            <v>○ア介護給付等費用適正化事業</v>
          </cell>
        </row>
        <row r="12">
          <cell r="J12" t="str">
            <v>○イ家族介護支援事業</v>
          </cell>
        </row>
        <row r="13">
          <cell r="J13" t="str">
            <v xml:space="preserve">○ウその他の事業 </v>
          </cell>
        </row>
      </sheetData>
      <sheetData sheetId="5"/>
      <sheetData sheetId="6"/>
      <sheetData sheetId="7"/>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４_保険者公文"/>
      <sheetName val="別紙様式第4様式1_地域支援事業交付金所要額調"/>
      <sheetName val="別紙様式第4様式1別添1_総合事業の上限額引き上げ報告書"/>
      <sheetName val="別紙様式第4様式1別添2_地域包括支援センター運営費別表"/>
      <sheetName val="別紙様式第4様式2_センター運営実施報告書"/>
      <sheetName val="別紙様式第4様式3_任意事業実施報告書"/>
      <sheetName val="別紙様式第4様式3別添_任意事業"/>
      <sheetName val="別紙様式第4様式4_社会保障充実分実施報告書"/>
      <sheetName val="支給実績内訳書"/>
      <sheetName val="Config"/>
      <sheetName val="XX_令和y年保険者用実績報告様式一式"/>
    </sheetNames>
    <sheetDataSet>
      <sheetData sheetId="0"/>
      <sheetData sheetId="1"/>
      <sheetData sheetId="2"/>
      <sheetData sheetId="3"/>
      <sheetData sheetId="4"/>
      <sheetData sheetId="5">
        <row r="11">
          <cell r="J11" t="str">
            <v>○ア介護給付等費用適正化事業</v>
          </cell>
        </row>
      </sheetData>
      <sheetData sheetId="6"/>
      <sheetData sheetId="7"/>
      <sheetData sheetId="8"/>
      <sheetData sheetId="9"/>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重層都申請"/>
      <sheetName val="1-① "/>
      <sheetName val="【非表示】1-③差し込み"/>
      <sheetName val="【非表示】1-③④差し込み自由記述"/>
      <sheetName val="1‐③"/>
      <sheetName val="ひろば"/>
      <sheetName val="1‐④ "/>
      <sheetName val="1‐⑤【★入力シート】"/>
      <sheetName val="1‐⑤"/>
      <sheetName val="【非表示】月割額表"/>
      <sheetName val="ほっと"/>
      <sheetName val="1‐⑥"/>
      <sheetName val="1‐⑥ｰ2"/>
      <sheetName val="【非表示】1‐⑦差し込み"/>
      <sheetName val="1-⑦"/>
      <sheetName val="ワーク"/>
      <sheetName val="【非表示】1‐⑧差し込み"/>
      <sheetName val="1-⑧"/>
    </sheetNames>
    <sheetDataSet>
      <sheetData sheetId="0" refreshError="1"/>
      <sheetData sheetId="1" refreshError="1"/>
      <sheetData sheetId="2" refreshError="1"/>
      <sheetData sheetId="3" refreshError="1"/>
      <sheetData sheetId="4">
        <row r="1">
          <cell r="G1" t="str">
            <v>A1A1A1</v>
          </cell>
        </row>
      </sheetData>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B091D-E42C-4706-856B-BD7AE5BC69B6}">
  <sheetPr>
    <tabColor rgb="FFFF0000"/>
    <pageSetUpPr fitToPage="1"/>
  </sheetPr>
  <dimension ref="A1:T34"/>
  <sheetViews>
    <sheetView tabSelected="1" view="pageBreakPreview" zoomScale="78" zoomScaleNormal="100" zoomScaleSheetLayoutView="78" workbookViewId="0">
      <selection activeCell="R22" sqref="R22"/>
    </sheetView>
  </sheetViews>
  <sheetFormatPr defaultRowHeight="18" x14ac:dyDescent="0.55000000000000004"/>
  <cols>
    <col min="1" max="1" width="13.33203125" customWidth="1"/>
    <col min="2" max="2" width="14.25" customWidth="1"/>
    <col min="3" max="3" width="5.4140625" customWidth="1"/>
    <col min="4" max="4" width="16.5" customWidth="1"/>
    <col min="5" max="5" width="10.75" customWidth="1"/>
    <col min="6" max="6" width="2.6640625" customWidth="1"/>
    <col min="7" max="7" width="9" customWidth="1"/>
    <col min="8" max="8" width="11.25" customWidth="1"/>
    <col min="9" max="9" width="3" customWidth="1"/>
    <col min="10" max="10" width="5.58203125" customWidth="1"/>
    <col min="11" max="11" width="6.08203125" customWidth="1"/>
    <col min="12" max="12" width="5" customWidth="1"/>
    <col min="13" max="13" width="5.6640625" customWidth="1"/>
    <col min="14" max="14" width="3" customWidth="1"/>
  </cols>
  <sheetData>
    <row r="1" spans="1:20" x14ac:dyDescent="0.55000000000000004">
      <c r="A1" s="38" t="s">
        <v>21</v>
      </c>
      <c r="B1" s="38"/>
      <c r="C1" s="39"/>
      <c r="D1" s="40"/>
      <c r="E1" s="40"/>
      <c r="F1" s="40"/>
      <c r="G1" s="41" t="s">
        <v>87</v>
      </c>
      <c r="H1" s="42">
        <f>C4</f>
        <v>7</v>
      </c>
      <c r="I1" s="41" t="s">
        <v>88</v>
      </c>
      <c r="J1" s="58">
        <v>4</v>
      </c>
      <c r="K1" s="42" t="s">
        <v>0</v>
      </c>
      <c r="L1" s="58">
        <v>1</v>
      </c>
      <c r="M1" s="42" t="s">
        <v>89</v>
      </c>
      <c r="N1" t="s">
        <v>93</v>
      </c>
      <c r="O1" s="30"/>
      <c r="T1" s="30"/>
    </row>
    <row r="2" spans="1:20" x14ac:dyDescent="0.55000000000000004">
      <c r="A2" s="43"/>
      <c r="B2" s="43"/>
      <c r="C2" s="43"/>
      <c r="D2" s="40"/>
      <c r="E2" s="40"/>
      <c r="F2" s="40"/>
      <c r="G2" s="40"/>
      <c r="H2" s="40"/>
      <c r="I2" s="40"/>
      <c r="J2" s="40"/>
      <c r="K2" s="40"/>
      <c r="L2" s="40"/>
      <c r="M2" s="40"/>
      <c r="N2" s="30"/>
    </row>
    <row r="3" spans="1:20" x14ac:dyDescent="0.55000000000000004">
      <c r="A3" s="44"/>
      <c r="B3" s="44"/>
      <c r="C3" s="44"/>
      <c r="D3" s="40"/>
      <c r="E3" s="40"/>
      <c r="F3" s="40"/>
      <c r="G3" s="40"/>
      <c r="H3" s="40"/>
      <c r="I3" s="40"/>
      <c r="J3" s="40"/>
      <c r="K3" s="40"/>
      <c r="L3" s="40"/>
      <c r="M3" s="40"/>
      <c r="N3" s="30"/>
    </row>
    <row r="4" spans="1:20" x14ac:dyDescent="0.55000000000000004">
      <c r="A4" s="44"/>
      <c r="B4" s="45" t="s">
        <v>90</v>
      </c>
      <c r="C4" s="57">
        <v>7</v>
      </c>
      <c r="D4" s="46" t="s">
        <v>94</v>
      </c>
      <c r="E4" s="46"/>
      <c r="F4" s="46"/>
      <c r="G4" s="46"/>
      <c r="H4" s="46"/>
      <c r="I4" s="46"/>
      <c r="J4" s="46"/>
      <c r="K4" s="46"/>
      <c r="L4" s="46"/>
      <c r="M4" s="46"/>
      <c r="N4" s="36"/>
    </row>
    <row r="5" spans="1:20" x14ac:dyDescent="0.55000000000000004">
      <c r="A5" s="44"/>
      <c r="B5" s="44"/>
      <c r="C5" s="44"/>
      <c r="D5" s="44"/>
      <c r="E5" s="46"/>
      <c r="F5" s="46"/>
      <c r="G5" s="46"/>
      <c r="H5" s="46"/>
      <c r="I5" s="46"/>
      <c r="J5" s="46"/>
      <c r="K5" s="46"/>
      <c r="L5" s="46"/>
      <c r="M5" s="46"/>
      <c r="N5" s="36"/>
    </row>
    <row r="6" spans="1:20" x14ac:dyDescent="0.55000000000000004">
      <c r="A6" s="44"/>
      <c r="B6" s="44"/>
      <c r="C6" s="44"/>
      <c r="D6" s="40"/>
      <c r="E6" s="40"/>
      <c r="F6" s="40"/>
      <c r="G6" s="40"/>
      <c r="H6" s="40"/>
      <c r="I6" s="40"/>
      <c r="J6" s="40"/>
      <c r="K6" s="40"/>
      <c r="L6" s="40"/>
      <c r="M6" s="40"/>
      <c r="N6" s="30"/>
    </row>
    <row r="7" spans="1:20" x14ac:dyDescent="0.55000000000000004">
      <c r="A7" s="46" t="s">
        <v>1</v>
      </c>
      <c r="B7" s="46"/>
      <c r="C7" s="47"/>
      <c r="D7" s="31" t="s">
        <v>4</v>
      </c>
      <c r="E7" s="101" t="s">
        <v>111</v>
      </c>
      <c r="F7" s="102"/>
      <c r="G7" s="103"/>
      <c r="H7" s="359" t="s">
        <v>289</v>
      </c>
      <c r="I7" s="359"/>
      <c r="J7" s="359"/>
      <c r="K7" s="359"/>
      <c r="L7" s="359"/>
      <c r="M7" s="359"/>
      <c r="N7" s="30"/>
    </row>
    <row r="8" spans="1:20" x14ac:dyDescent="0.55000000000000004">
      <c r="A8" s="47" t="s">
        <v>5</v>
      </c>
      <c r="B8" s="47"/>
      <c r="C8" s="47"/>
      <c r="D8" s="30"/>
      <c r="E8" s="101" t="s">
        <v>112</v>
      </c>
      <c r="F8" s="102"/>
      <c r="G8" s="103"/>
      <c r="H8" s="359" t="s">
        <v>291</v>
      </c>
      <c r="I8" s="359"/>
      <c r="J8" s="359"/>
      <c r="K8" s="359"/>
      <c r="L8" s="359"/>
      <c r="M8" s="359"/>
      <c r="N8" s="30"/>
    </row>
    <row r="9" spans="1:20" x14ac:dyDescent="0.55000000000000004">
      <c r="A9" s="47" t="s">
        <v>6</v>
      </c>
      <c r="B9" s="47"/>
      <c r="C9" s="47"/>
      <c r="D9" s="30"/>
      <c r="E9" s="101" t="s">
        <v>7</v>
      </c>
      <c r="F9" s="102"/>
      <c r="G9" s="103"/>
      <c r="H9" s="359" t="s">
        <v>304</v>
      </c>
      <c r="I9" s="359"/>
      <c r="J9" s="359"/>
      <c r="K9" s="359"/>
      <c r="L9" s="359"/>
      <c r="M9" s="359"/>
      <c r="N9" s="30"/>
    </row>
    <row r="10" spans="1:20" x14ac:dyDescent="0.55000000000000004">
      <c r="A10" s="47"/>
      <c r="B10" s="47"/>
      <c r="C10" s="47"/>
      <c r="D10" s="30"/>
      <c r="E10" s="101" t="s">
        <v>9</v>
      </c>
      <c r="F10" s="102"/>
      <c r="G10" s="103"/>
      <c r="H10" s="359" t="s">
        <v>305</v>
      </c>
      <c r="I10" s="359"/>
      <c r="J10" s="359"/>
      <c r="K10" s="359"/>
      <c r="L10" s="359"/>
      <c r="M10" s="359"/>
      <c r="N10" s="30"/>
    </row>
    <row r="11" spans="1:20" x14ac:dyDescent="0.55000000000000004">
      <c r="A11" s="47" t="s">
        <v>8</v>
      </c>
      <c r="B11" s="47"/>
      <c r="C11" s="47"/>
      <c r="D11" s="30"/>
      <c r="E11" s="101" t="s">
        <v>11</v>
      </c>
      <c r="F11" s="102"/>
      <c r="G11" s="103"/>
      <c r="H11" s="330" t="s">
        <v>306</v>
      </c>
      <c r="I11" s="360" t="s">
        <v>307</v>
      </c>
      <c r="J11" s="360"/>
      <c r="K11" s="360"/>
      <c r="L11" s="360"/>
      <c r="M11" s="360"/>
      <c r="N11" s="30"/>
    </row>
    <row r="12" spans="1:20" x14ac:dyDescent="0.55000000000000004">
      <c r="A12" s="47" t="s">
        <v>10</v>
      </c>
      <c r="B12" s="47"/>
      <c r="C12" s="47"/>
      <c r="D12" s="40"/>
      <c r="E12" s="40"/>
      <c r="F12" s="40"/>
      <c r="G12" s="40"/>
      <c r="H12" s="40"/>
      <c r="I12" s="40"/>
      <c r="J12" s="40"/>
      <c r="K12" s="40"/>
      <c r="L12" s="40"/>
      <c r="M12" s="40"/>
      <c r="N12" s="30"/>
    </row>
    <row r="13" spans="1:20" ht="80.150000000000006" customHeight="1" x14ac:dyDescent="0.55000000000000004">
      <c r="A13" s="358" t="s">
        <v>95</v>
      </c>
      <c r="B13" s="358"/>
      <c r="C13" s="358"/>
      <c r="D13" s="358"/>
      <c r="E13" s="358"/>
      <c r="F13" s="358"/>
      <c r="G13" s="358"/>
      <c r="H13" s="358"/>
      <c r="I13" s="358"/>
      <c r="J13" s="358"/>
      <c r="K13" s="358"/>
      <c r="L13" s="358"/>
      <c r="M13" s="358"/>
      <c r="N13" s="35"/>
    </row>
    <row r="14" spans="1:20" x14ac:dyDescent="0.55000000000000004">
      <c r="A14" s="48" t="s">
        <v>2</v>
      </c>
      <c r="B14" s="48"/>
      <c r="C14" s="48"/>
      <c r="D14" s="48"/>
      <c r="E14" s="48"/>
      <c r="F14" s="48"/>
      <c r="G14" s="48"/>
      <c r="H14" s="48"/>
      <c r="I14" s="48"/>
      <c r="J14" s="48"/>
      <c r="K14" s="48"/>
      <c r="L14" s="48"/>
      <c r="M14" s="48"/>
      <c r="N14" s="37"/>
    </row>
    <row r="15" spans="1:20" x14ac:dyDescent="0.55000000000000004">
      <c r="A15" s="39"/>
      <c r="B15" s="39"/>
      <c r="C15" s="39"/>
      <c r="D15" s="39"/>
      <c r="E15" s="39"/>
      <c r="F15" s="39"/>
      <c r="G15" s="39"/>
      <c r="H15" s="39"/>
      <c r="I15" s="39"/>
      <c r="J15" s="39"/>
      <c r="K15" s="39"/>
      <c r="L15" s="39"/>
      <c r="M15" s="39"/>
      <c r="N15" s="30"/>
    </row>
    <row r="16" spans="1:20" x14ac:dyDescent="0.55000000000000004">
      <c r="A16" s="39"/>
      <c r="B16" s="39"/>
      <c r="C16" s="39"/>
      <c r="D16" s="40"/>
      <c r="E16" s="40"/>
      <c r="F16" s="40"/>
      <c r="G16" s="40"/>
      <c r="H16" s="40"/>
      <c r="I16" s="40"/>
      <c r="J16" s="40"/>
      <c r="K16" s="40"/>
      <c r="L16" s="40"/>
      <c r="M16" s="40"/>
      <c r="N16" s="30"/>
    </row>
    <row r="17" spans="1:14" x14ac:dyDescent="0.55000000000000004">
      <c r="A17" s="38" t="s">
        <v>14</v>
      </c>
      <c r="B17" s="38"/>
      <c r="C17" s="38"/>
      <c r="D17" s="38" t="s">
        <v>96</v>
      </c>
      <c r="E17" s="40"/>
      <c r="F17" s="40"/>
      <c r="G17" s="40"/>
      <c r="H17" s="40"/>
      <c r="I17" s="40"/>
      <c r="J17" s="40"/>
      <c r="K17" s="40"/>
      <c r="L17" s="40"/>
      <c r="M17" s="40"/>
      <c r="N17" s="30"/>
    </row>
    <row r="18" spans="1:14" x14ac:dyDescent="0.55000000000000004">
      <c r="A18" s="49"/>
      <c r="B18" s="49"/>
      <c r="C18" s="49"/>
      <c r="D18" s="40"/>
      <c r="E18" s="40"/>
      <c r="F18" s="40"/>
      <c r="G18" s="40"/>
      <c r="H18" s="40"/>
      <c r="I18" s="40"/>
      <c r="J18" s="40"/>
      <c r="K18" s="40"/>
      <c r="L18" s="40"/>
      <c r="M18" s="40"/>
      <c r="N18" s="30"/>
    </row>
    <row r="19" spans="1:14" s="3" customFormat="1" ht="84" customHeight="1" x14ac:dyDescent="0.55000000000000004">
      <c r="A19" s="50" t="s">
        <v>12</v>
      </c>
      <c r="B19" s="50"/>
      <c r="C19" s="50"/>
      <c r="D19" s="356" t="s">
        <v>97</v>
      </c>
      <c r="E19" s="356"/>
      <c r="F19" s="356"/>
      <c r="G19" s="356"/>
      <c r="H19" s="356"/>
      <c r="I19" s="356"/>
      <c r="J19" s="356"/>
      <c r="K19" s="356"/>
      <c r="L19" s="356"/>
      <c r="M19" s="356"/>
      <c r="N19" s="32"/>
    </row>
    <row r="20" spans="1:14" x14ac:dyDescent="0.55000000000000004">
      <c r="A20" s="38" t="s">
        <v>15</v>
      </c>
      <c r="B20" s="38"/>
      <c r="C20" s="38"/>
      <c r="D20" s="38" t="s">
        <v>13</v>
      </c>
      <c r="E20" s="40"/>
      <c r="F20" s="40"/>
      <c r="G20" s="40"/>
      <c r="H20" s="40"/>
      <c r="I20" s="40"/>
      <c r="J20" s="40"/>
      <c r="K20" s="40"/>
      <c r="L20" s="40"/>
      <c r="M20" s="40"/>
      <c r="N20" s="30"/>
    </row>
    <row r="21" spans="1:14" x14ac:dyDescent="0.55000000000000004">
      <c r="A21" s="49"/>
      <c r="B21" s="49"/>
      <c r="C21" s="49"/>
      <c r="D21" s="40"/>
      <c r="E21" s="40"/>
      <c r="F21" s="40"/>
      <c r="G21" s="40"/>
      <c r="H21" s="40"/>
      <c r="I21" s="40"/>
      <c r="J21" s="40"/>
      <c r="K21" s="40"/>
      <c r="L21" s="40"/>
      <c r="M21" s="40"/>
      <c r="N21" s="30"/>
    </row>
    <row r="22" spans="1:14" x14ac:dyDescent="0.55000000000000004">
      <c r="A22" s="38" t="s">
        <v>22</v>
      </c>
      <c r="B22" s="38"/>
      <c r="C22" s="38"/>
      <c r="D22" s="38" t="s">
        <v>13</v>
      </c>
      <c r="E22" s="40"/>
      <c r="F22" s="40"/>
      <c r="G22" s="40"/>
      <c r="H22" s="40"/>
      <c r="I22" s="40"/>
      <c r="J22" s="40"/>
      <c r="K22" s="40"/>
      <c r="L22" s="40"/>
      <c r="M22" s="40"/>
      <c r="N22" s="30"/>
    </row>
    <row r="23" spans="1:14" x14ac:dyDescent="0.55000000000000004">
      <c r="A23" s="49"/>
      <c r="B23" s="49"/>
      <c r="C23" s="49"/>
      <c r="D23" s="40"/>
      <c r="E23" s="40"/>
      <c r="F23" s="40"/>
      <c r="G23" s="40"/>
      <c r="H23" s="40"/>
      <c r="I23" s="40"/>
      <c r="J23" s="40"/>
      <c r="K23" s="40"/>
      <c r="L23" s="40"/>
      <c r="M23" s="40"/>
      <c r="N23" s="30"/>
    </row>
    <row r="24" spans="1:14" x14ac:dyDescent="0.55000000000000004">
      <c r="A24" s="38" t="s">
        <v>16</v>
      </c>
      <c r="B24" s="38"/>
      <c r="C24" s="38"/>
      <c r="D24" s="56">
        <v>46112</v>
      </c>
      <c r="E24" s="40"/>
      <c r="F24" s="40"/>
      <c r="G24" s="40"/>
      <c r="H24" s="40"/>
      <c r="I24" s="40"/>
      <c r="J24" s="51"/>
      <c r="K24" s="40"/>
      <c r="L24" s="40"/>
      <c r="M24" s="40"/>
      <c r="N24" s="30"/>
    </row>
    <row r="25" spans="1:14" x14ac:dyDescent="0.55000000000000004">
      <c r="A25" s="49"/>
      <c r="B25" s="49"/>
      <c r="C25" s="49"/>
      <c r="D25" s="52"/>
      <c r="E25" s="40"/>
      <c r="F25" s="40"/>
      <c r="G25" s="40"/>
      <c r="H25" s="40"/>
      <c r="I25" s="40"/>
      <c r="J25" s="51"/>
      <c r="K25" s="40"/>
      <c r="L25" s="40"/>
      <c r="M25" s="40"/>
      <c r="N25" s="30"/>
    </row>
    <row r="26" spans="1:14" ht="19" x14ac:dyDescent="0.65">
      <c r="A26" s="38" t="s">
        <v>18</v>
      </c>
      <c r="B26" s="38"/>
      <c r="C26" s="38"/>
      <c r="D26" s="209">
        <f>'2-③'!E48</f>
        <v>3115000</v>
      </c>
      <c r="E26" s="53" t="s">
        <v>17</v>
      </c>
      <c r="F26" s="40"/>
      <c r="G26" s="54"/>
      <c r="H26" s="40"/>
      <c r="I26" s="40"/>
      <c r="J26" s="40"/>
      <c r="K26" s="40"/>
      <c r="L26" s="54"/>
      <c r="M26" s="40"/>
      <c r="N26" s="301" t="s">
        <v>284</v>
      </c>
    </row>
    <row r="27" spans="1:14" x14ac:dyDescent="0.55000000000000004">
      <c r="A27" s="49"/>
      <c r="B27" s="49"/>
      <c r="C27" s="49"/>
      <c r="E27" s="42"/>
      <c r="F27" s="42"/>
      <c r="G27" s="42"/>
      <c r="H27" s="42"/>
      <c r="I27" s="42"/>
      <c r="J27" s="42"/>
      <c r="K27" s="42"/>
      <c r="L27" s="40"/>
      <c r="M27" s="40"/>
      <c r="N27" s="30"/>
    </row>
    <row r="28" spans="1:14" x14ac:dyDescent="0.55000000000000004">
      <c r="A28" s="38" t="s">
        <v>19</v>
      </c>
      <c r="B28" s="38"/>
      <c r="C28" s="38"/>
      <c r="D28" s="38" t="s">
        <v>20</v>
      </c>
      <c r="E28" s="40"/>
      <c r="F28" s="40"/>
      <c r="G28" s="40"/>
      <c r="H28" s="40"/>
      <c r="I28" s="40"/>
      <c r="J28" s="40"/>
      <c r="K28" s="40"/>
      <c r="L28" s="40"/>
      <c r="M28" s="40"/>
      <c r="N28" s="30"/>
    </row>
    <row r="29" spans="1:14" x14ac:dyDescent="0.55000000000000004">
      <c r="A29" s="55"/>
      <c r="B29" s="55"/>
      <c r="C29" s="55"/>
      <c r="D29" s="40"/>
      <c r="E29" s="40"/>
      <c r="F29" s="40"/>
      <c r="G29" s="40"/>
      <c r="H29" s="40"/>
      <c r="I29" s="40"/>
      <c r="J29" s="40"/>
      <c r="K29" s="40"/>
      <c r="L29" s="40"/>
      <c r="M29" s="40"/>
      <c r="N29" s="30"/>
    </row>
    <row r="30" spans="1:14" ht="25.5" customHeight="1" x14ac:dyDescent="0.55000000000000004">
      <c r="A30" s="38" t="s">
        <v>3</v>
      </c>
      <c r="B30" s="38"/>
      <c r="C30" s="38"/>
      <c r="D30" s="40"/>
      <c r="E30" s="40"/>
      <c r="F30" s="40"/>
      <c r="G30" s="40"/>
      <c r="H30" s="40"/>
      <c r="I30" s="40"/>
      <c r="J30" s="40"/>
      <c r="K30" s="40"/>
      <c r="L30" s="40"/>
      <c r="M30" s="40"/>
      <c r="N30" s="30"/>
    </row>
    <row r="31" spans="1:14" ht="53.15" customHeight="1" x14ac:dyDescent="0.55000000000000004">
      <c r="A31" s="357" t="s">
        <v>91</v>
      </c>
      <c r="B31" s="357"/>
      <c r="C31" s="357"/>
      <c r="D31" s="357"/>
      <c r="E31" s="357"/>
      <c r="F31" s="357"/>
      <c r="G31" s="357"/>
      <c r="H31" s="357"/>
      <c r="I31" s="357"/>
      <c r="J31" s="357"/>
      <c r="K31" s="357"/>
      <c r="L31" s="357"/>
      <c r="M31" s="357"/>
      <c r="N31" s="33"/>
    </row>
    <row r="32" spans="1:14" ht="53.15" customHeight="1" x14ac:dyDescent="0.55000000000000004">
      <c r="A32" s="357" t="s">
        <v>92</v>
      </c>
      <c r="B32" s="357"/>
      <c r="C32" s="357"/>
      <c r="D32" s="357"/>
      <c r="E32" s="357"/>
      <c r="F32" s="357"/>
      <c r="G32" s="357"/>
      <c r="H32" s="357"/>
      <c r="I32" s="357"/>
      <c r="J32" s="357"/>
      <c r="K32" s="357"/>
      <c r="L32" s="357"/>
      <c r="M32" s="357"/>
      <c r="N32" s="33"/>
    </row>
    <row r="33" spans="1:3" x14ac:dyDescent="0.55000000000000004">
      <c r="A33" s="1"/>
      <c r="B33" s="1"/>
      <c r="C33" s="1"/>
    </row>
    <row r="34" spans="1:3" x14ac:dyDescent="0.55000000000000004">
      <c r="A34" s="2"/>
      <c r="B34" s="2"/>
      <c r="C34" s="2"/>
    </row>
  </sheetData>
  <sheetProtection formatRows="0"/>
  <mergeCells count="9">
    <mergeCell ref="D19:M19"/>
    <mergeCell ref="A31:M31"/>
    <mergeCell ref="A32:M32"/>
    <mergeCell ref="A13:M13"/>
    <mergeCell ref="H7:M7"/>
    <mergeCell ref="H8:M8"/>
    <mergeCell ref="H9:M9"/>
    <mergeCell ref="H10:M10"/>
    <mergeCell ref="I11:M11"/>
  </mergeCells>
  <phoneticPr fontId="3"/>
  <conditionalFormatting sqref="D26">
    <cfRule type="containsBlanks" dxfId="19" priority="15">
      <formula>LEN(TRIM(D26))=0</formula>
    </cfRule>
  </conditionalFormatting>
  <conditionalFormatting sqref="T1">
    <cfRule type="containsBlanks" dxfId="18" priority="14">
      <formula>LEN(TRIM(T1))=0</formula>
    </cfRule>
  </conditionalFormatting>
  <conditionalFormatting sqref="H7:H10">
    <cfRule type="containsBlanks" dxfId="17" priority="2">
      <formula>LEN(TRIM(H7))=0</formula>
    </cfRule>
  </conditionalFormatting>
  <conditionalFormatting sqref="H11">
    <cfRule type="containsText" dxfId="16" priority="1" operator="containsText" text="▼選択肢">
      <formula>NOT(ISERROR(SEARCH("▼選択肢",H11)))</formula>
    </cfRule>
    <cfRule type="containsBlanks" dxfId="15" priority="3">
      <formula>LEN(TRIM(H11))=0</formula>
    </cfRule>
  </conditionalFormatting>
  <conditionalFormatting sqref="I11">
    <cfRule type="containsBlanks" dxfId="14" priority="4">
      <formula>LEN(TRIM(I11))=0</formula>
    </cfRule>
  </conditionalFormatting>
  <dataValidations count="1">
    <dataValidation type="list" allowBlank="1" showInputMessage="1" showErrorMessage="1" sqref="H11" xr:uid="{9810A447-18AE-42A7-9514-F86ED1E20390}">
      <formula1>"▼選択肢,代表理事,代表,理事長,理事,会長,委員長"</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oddHeader>&amp;F</oddHeader>
  </headerFooter>
  <drawing r:id="rId2"/>
  <extLst>
    <ext xmlns:x14="http://schemas.microsoft.com/office/spreadsheetml/2009/9/main" uri="{78C0D931-6437-407d-A8EE-F0AAD7539E65}">
      <x14:conditionalFormattings>
        <x14:conditionalFormatting xmlns:xm="http://schemas.microsoft.com/office/excel/2006/main">
          <x14:cfRule type="iconSet" priority="5" id="{46C34F17-F1A8-4259-8806-A5136FB2777C}">
            <x14:iconSet iconSet="3Triangles">
              <x14:cfvo type="percent">
                <xm:f>0</xm:f>
              </x14:cfvo>
              <x14:cfvo type="percent">
                <xm:f>33</xm:f>
              </x14:cfvo>
              <x14:cfvo type="percent">
                <xm:f>67</xm:f>
              </x14:cfvo>
            </x14:iconSet>
          </x14:cfRule>
          <xm:sqref>P4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F1E76-8C61-4914-86DA-2DA60A5E616B}">
  <sheetPr>
    <tabColor rgb="FFFF0000"/>
  </sheetPr>
  <dimension ref="A1"/>
  <sheetViews>
    <sheetView view="pageBreakPreview" zoomScale="87" zoomScaleNormal="100" zoomScaleSheetLayoutView="87" workbookViewId="0">
      <selection activeCell="W13" sqref="W13"/>
    </sheetView>
  </sheetViews>
  <sheetFormatPr defaultRowHeight="18" x14ac:dyDescent="0.55000000000000004"/>
  <cols>
    <col min="1" max="18" width="8.6640625" style="102"/>
    <col min="19" max="19" width="5.1640625" style="102" customWidth="1"/>
    <col min="20" max="16384" width="8.6640625" style="102"/>
  </cols>
  <sheetData/>
  <phoneticPr fontId="3"/>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D707F-3E78-4504-B1E4-B2F0037014A5}">
  <sheetPr>
    <tabColor rgb="FFFF0000"/>
    <pageSetUpPr fitToPage="1"/>
  </sheetPr>
  <dimension ref="A1:AD19"/>
  <sheetViews>
    <sheetView view="pageBreakPreview" zoomScale="60" zoomScaleNormal="85" workbookViewId="0">
      <pane xSplit="4" ySplit="1" topLeftCell="J2" activePane="bottomRight" state="frozen"/>
      <selection activeCell="B3" sqref="B3:AB6"/>
      <selection pane="topRight" activeCell="B3" sqref="B3:AB6"/>
      <selection pane="bottomLeft" activeCell="B3" sqref="B3:AB6"/>
      <selection pane="bottomRight" activeCell="M13" sqref="M13"/>
    </sheetView>
  </sheetViews>
  <sheetFormatPr defaultRowHeight="18" x14ac:dyDescent="0.55000000000000004"/>
  <cols>
    <col min="2" max="2" width="10.58203125" customWidth="1"/>
    <col min="3" max="3" width="11.83203125" customWidth="1"/>
    <col min="4" max="4" width="29.58203125" bestFit="1" customWidth="1"/>
    <col min="5" max="5" width="23.5" style="34" bestFit="1" customWidth="1"/>
    <col min="6" max="6" width="20.83203125" bestFit="1" customWidth="1"/>
    <col min="7" max="7" width="14.58203125" bestFit="1" customWidth="1"/>
    <col min="8" max="8" width="28" style="113" bestFit="1" customWidth="1"/>
    <col min="9" max="9" width="21.33203125" bestFit="1" customWidth="1"/>
    <col min="10" max="10" width="13.25" bestFit="1" customWidth="1"/>
    <col min="11" max="11" width="14.75" style="34" customWidth="1"/>
    <col min="12" max="12" width="16.75" bestFit="1" customWidth="1"/>
    <col min="13" max="13" width="13.25" bestFit="1" customWidth="1"/>
    <col min="14" max="14" width="13.25" customWidth="1"/>
    <col min="15" max="15" width="26.83203125" bestFit="1" customWidth="1"/>
    <col min="16" max="16" width="9.25" bestFit="1" customWidth="1"/>
    <col min="17" max="17" width="19.5" bestFit="1" customWidth="1"/>
    <col min="18" max="18" width="15.33203125" bestFit="1" customWidth="1"/>
    <col min="19" max="19" width="13.25" bestFit="1" customWidth="1"/>
    <col min="20" max="21" width="5.58203125" bestFit="1" customWidth="1"/>
    <col min="22" max="22" width="16.08203125" style="34" customWidth="1"/>
    <col min="23" max="23" width="17.5" bestFit="1" customWidth="1"/>
    <col min="24" max="24" width="7.33203125" customWidth="1"/>
    <col min="25" max="25" width="15.25" bestFit="1" customWidth="1"/>
    <col min="26" max="26" width="7.5" bestFit="1" customWidth="1"/>
    <col min="27" max="27" width="7.75" customWidth="1"/>
  </cols>
  <sheetData>
    <row r="1" spans="1:30" x14ac:dyDescent="0.55000000000000004">
      <c r="B1" s="109" t="s">
        <v>114</v>
      </c>
      <c r="C1" t="s">
        <v>193</v>
      </c>
      <c r="D1" s="104" t="s">
        <v>115</v>
      </c>
      <c r="E1" s="105" t="s">
        <v>116</v>
      </c>
      <c r="F1" s="104" t="s">
        <v>117</v>
      </c>
      <c r="G1" s="104" t="s">
        <v>118</v>
      </c>
      <c r="H1" s="107" t="s">
        <v>119</v>
      </c>
      <c r="I1" s="104" t="s">
        <v>120</v>
      </c>
      <c r="J1" s="106" t="s">
        <v>121</v>
      </c>
      <c r="K1" s="108" t="s">
        <v>122</v>
      </c>
      <c r="L1" s="106" t="s">
        <v>123</v>
      </c>
      <c r="M1" s="106" t="s">
        <v>124</v>
      </c>
      <c r="N1" s="106" t="s">
        <v>194</v>
      </c>
      <c r="O1" s="106" t="s">
        <v>125</v>
      </c>
      <c r="P1" s="106" t="s">
        <v>126</v>
      </c>
      <c r="Q1" s="104" t="s">
        <v>127</v>
      </c>
      <c r="R1" s="104" t="s">
        <v>128</v>
      </c>
      <c r="S1" s="104" t="s">
        <v>129</v>
      </c>
      <c r="T1" s="104" t="s">
        <v>130</v>
      </c>
      <c r="U1" s="104" t="s">
        <v>131</v>
      </c>
      <c r="V1" s="105" t="s">
        <v>132</v>
      </c>
      <c r="W1" s="104" t="s">
        <v>133</v>
      </c>
      <c r="X1" s="104" t="s">
        <v>134</v>
      </c>
      <c r="Y1" s="104" t="s">
        <v>135</v>
      </c>
      <c r="Z1" s="104" t="s">
        <v>136</v>
      </c>
      <c r="AA1" s="104" t="s">
        <v>137</v>
      </c>
      <c r="AB1" s="104" t="s">
        <v>138</v>
      </c>
      <c r="AC1" s="361" t="s">
        <v>139</v>
      </c>
      <c r="AD1" s="361" t="s">
        <v>140</v>
      </c>
    </row>
    <row r="2" spans="1:30" x14ac:dyDescent="0.55000000000000004">
      <c r="B2" s="109">
        <v>1</v>
      </c>
      <c r="C2" s="109">
        <v>2</v>
      </c>
      <c r="D2" s="109">
        <v>3</v>
      </c>
      <c r="E2" s="109">
        <v>4</v>
      </c>
      <c r="F2" s="109">
        <v>5</v>
      </c>
      <c r="G2" s="109">
        <v>6</v>
      </c>
      <c r="H2" s="109">
        <v>7</v>
      </c>
      <c r="I2" s="109">
        <v>8</v>
      </c>
      <c r="J2" s="109">
        <v>9</v>
      </c>
      <c r="K2" s="109">
        <v>10</v>
      </c>
      <c r="L2" s="109">
        <v>11</v>
      </c>
      <c r="M2" s="109">
        <v>12</v>
      </c>
      <c r="N2" s="109">
        <v>13</v>
      </c>
      <c r="O2" s="109">
        <v>14</v>
      </c>
      <c r="P2" s="109">
        <v>15</v>
      </c>
      <c r="Q2" s="109">
        <v>16</v>
      </c>
      <c r="R2" s="109">
        <v>17</v>
      </c>
      <c r="S2" s="109">
        <v>18</v>
      </c>
      <c r="T2" s="109">
        <v>19</v>
      </c>
      <c r="U2" s="109">
        <v>20</v>
      </c>
      <c r="V2" s="109">
        <v>21</v>
      </c>
      <c r="W2" s="109">
        <v>22</v>
      </c>
      <c r="X2" s="109">
        <v>23</v>
      </c>
      <c r="Y2" s="109">
        <v>24</v>
      </c>
      <c r="Z2" s="109">
        <v>25</v>
      </c>
      <c r="AA2" s="109">
        <v>26</v>
      </c>
      <c r="AB2" s="325">
        <v>27</v>
      </c>
      <c r="AC2" s="361"/>
      <c r="AD2" s="361"/>
    </row>
    <row r="3" spans="1:30" s="326" customFormat="1" ht="101.5" customHeight="1" x14ac:dyDescent="1">
      <c r="A3" s="313" t="s">
        <v>303</v>
      </c>
      <c r="B3" s="307" t="s">
        <v>288</v>
      </c>
      <c r="C3" s="308">
        <v>9999</v>
      </c>
      <c r="D3" s="308" t="s">
        <v>289</v>
      </c>
      <c r="E3" s="308" t="s">
        <v>290</v>
      </c>
      <c r="F3" s="308" t="s">
        <v>291</v>
      </c>
      <c r="G3" s="308" t="s">
        <v>292</v>
      </c>
      <c r="H3" s="309" t="s">
        <v>293</v>
      </c>
      <c r="I3" s="308" t="s">
        <v>141</v>
      </c>
      <c r="J3" s="308" t="s">
        <v>149</v>
      </c>
      <c r="K3" s="308" t="s">
        <v>294</v>
      </c>
      <c r="L3" s="308" t="s">
        <v>142</v>
      </c>
      <c r="M3" s="308" t="s">
        <v>143</v>
      </c>
      <c r="N3" s="308" t="s">
        <v>334</v>
      </c>
      <c r="O3" s="308" t="s">
        <v>295</v>
      </c>
      <c r="P3" s="308" t="s">
        <v>144</v>
      </c>
      <c r="Q3" s="308" t="s">
        <v>145</v>
      </c>
      <c r="R3" s="308" t="s">
        <v>150</v>
      </c>
      <c r="S3" s="308" t="s">
        <v>151</v>
      </c>
      <c r="T3" s="308" t="s">
        <v>154</v>
      </c>
      <c r="U3" s="308" t="s">
        <v>155</v>
      </c>
      <c r="V3" s="308" t="s">
        <v>296</v>
      </c>
      <c r="W3" s="310" t="s">
        <v>297</v>
      </c>
      <c r="X3" s="308" t="s">
        <v>158</v>
      </c>
      <c r="Y3" s="308" t="s">
        <v>158</v>
      </c>
      <c r="Z3" s="308" t="s">
        <v>156</v>
      </c>
      <c r="AA3" s="308" t="s">
        <v>158</v>
      </c>
      <c r="AB3" s="311" t="s">
        <v>158</v>
      </c>
      <c r="AC3" s="361"/>
      <c r="AD3" s="361"/>
    </row>
    <row r="4" spans="1:30" s="102" customFormat="1" x14ac:dyDescent="0.55000000000000004">
      <c r="E4" s="111"/>
      <c r="H4" s="112"/>
      <c r="K4" s="111"/>
      <c r="V4" s="111"/>
      <c r="AC4" s="327"/>
      <c r="AD4" s="327"/>
    </row>
    <row r="5" spans="1:30" s="102" customFormat="1" x14ac:dyDescent="0.55000000000000004">
      <c r="E5" s="111"/>
      <c r="H5" s="112"/>
      <c r="K5" s="111"/>
      <c r="V5" s="111"/>
    </row>
    <row r="6" spans="1:30" s="102" customFormat="1" x14ac:dyDescent="0.55000000000000004">
      <c r="E6" s="111"/>
      <c r="H6" s="112"/>
      <c r="K6" s="111"/>
      <c r="V6" s="111"/>
    </row>
    <row r="7" spans="1:30" s="102" customFormat="1" x14ac:dyDescent="0.55000000000000004">
      <c r="E7" s="111"/>
      <c r="H7" s="112"/>
      <c r="K7" s="111"/>
      <c r="V7" s="111"/>
    </row>
    <row r="8" spans="1:30" s="102" customFormat="1" x14ac:dyDescent="0.55000000000000004">
      <c r="E8" s="111"/>
      <c r="H8" s="112"/>
      <c r="K8" s="111"/>
      <c r="V8" s="111"/>
    </row>
    <row r="9" spans="1:30" s="102" customFormat="1" x14ac:dyDescent="0.55000000000000004">
      <c r="E9" s="111"/>
      <c r="H9" s="112"/>
      <c r="K9" s="111"/>
      <c r="V9" s="111"/>
    </row>
    <row r="10" spans="1:30" s="102" customFormat="1" x14ac:dyDescent="0.55000000000000004">
      <c r="E10" s="111"/>
      <c r="H10" s="112"/>
      <c r="K10" s="111"/>
      <c r="V10" s="111"/>
    </row>
    <row r="11" spans="1:30" s="102" customFormat="1" x14ac:dyDescent="0.55000000000000004">
      <c r="E11" s="111"/>
      <c r="H11" s="112"/>
      <c r="K11" s="111"/>
      <c r="V11" s="111"/>
    </row>
    <row r="12" spans="1:30" s="102" customFormat="1" x14ac:dyDescent="0.55000000000000004">
      <c r="E12" s="111"/>
      <c r="H12" s="112"/>
      <c r="K12" s="111"/>
      <c r="V12" s="111"/>
    </row>
    <row r="13" spans="1:30" s="102" customFormat="1" x14ac:dyDescent="0.55000000000000004">
      <c r="E13" s="111"/>
      <c r="H13" s="112"/>
      <c r="K13" s="111"/>
      <c r="V13" s="111"/>
    </row>
    <row r="14" spans="1:30" s="102" customFormat="1" x14ac:dyDescent="0.55000000000000004">
      <c r="E14" s="111"/>
      <c r="H14" s="112"/>
      <c r="K14" s="111"/>
      <c r="V14" s="111"/>
    </row>
    <row r="15" spans="1:30" s="102" customFormat="1" x14ac:dyDescent="0.55000000000000004">
      <c r="E15" s="111"/>
      <c r="H15" s="112"/>
      <c r="K15" s="111"/>
      <c r="V15" s="111"/>
    </row>
    <row r="16" spans="1:30" s="102" customFormat="1" x14ac:dyDescent="0.55000000000000004">
      <c r="E16" s="111"/>
      <c r="H16" s="112"/>
      <c r="K16" s="111"/>
      <c r="V16" s="111"/>
    </row>
    <row r="17" spans="5:22" s="102" customFormat="1" x14ac:dyDescent="0.55000000000000004">
      <c r="E17" s="111"/>
      <c r="H17" s="112"/>
      <c r="K17" s="111"/>
      <c r="V17" s="111"/>
    </row>
    <row r="18" spans="5:22" s="102" customFormat="1" x14ac:dyDescent="0.55000000000000004">
      <c r="E18" s="111"/>
      <c r="H18" s="112"/>
      <c r="K18" s="111"/>
      <c r="V18" s="111"/>
    </row>
    <row r="19" spans="5:22" s="102" customFormat="1" x14ac:dyDescent="0.55000000000000004">
      <c r="E19" s="111"/>
      <c r="H19" s="112"/>
      <c r="K19" s="111"/>
      <c r="V19" s="111"/>
    </row>
  </sheetData>
  <autoFilter ref="J1:J19" xr:uid="{540C9EFF-F8AD-4A2D-9208-AEE64CB0361A}"/>
  <mergeCells count="2">
    <mergeCell ref="AC1:AC3"/>
    <mergeCell ref="AD1:AD3"/>
  </mergeCells>
  <phoneticPr fontId="3"/>
  <pageMargins left="0.7" right="0.7" top="0.75" bottom="0.75" header="0.3" footer="0.3"/>
  <pageSetup paperSize="8" scale="2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EFFCC-EC99-4DFB-892C-6998028EB0CF}">
  <sheetPr>
    <tabColor rgb="FFFF0000"/>
    <pageSetUpPr fitToPage="1"/>
  </sheetPr>
  <dimension ref="A1:F37"/>
  <sheetViews>
    <sheetView view="pageBreakPreview" topLeftCell="A5" zoomScale="62" zoomScaleNormal="100" zoomScaleSheetLayoutView="62" workbookViewId="0">
      <selection activeCell="B22" sqref="B22"/>
    </sheetView>
  </sheetViews>
  <sheetFormatPr defaultColWidth="8.58203125" defaultRowHeight="20" customHeight="1" x14ac:dyDescent="0.25"/>
  <cols>
    <col min="1" max="1" width="45.83203125" style="120" customWidth="1"/>
    <col min="2" max="2" width="71.1640625" style="120" customWidth="1"/>
    <col min="3" max="3" width="10.58203125" style="120" customWidth="1"/>
    <col min="4" max="4" width="15.5" style="120" customWidth="1"/>
    <col min="5" max="5" width="27.75" style="120" customWidth="1"/>
    <col min="6" max="6" width="15.6640625" style="120" customWidth="1"/>
    <col min="7" max="16384" width="8.58203125" style="120"/>
  </cols>
  <sheetData>
    <row r="1" spans="1:6" ht="50" customHeight="1" thickBot="1" x14ac:dyDescent="0.3">
      <c r="A1" s="117" t="s">
        <v>159</v>
      </c>
      <c r="B1" s="117"/>
      <c r="C1" s="118" t="s">
        <v>195</v>
      </c>
      <c r="D1" s="119" t="s">
        <v>114</v>
      </c>
      <c r="E1" s="353" t="str">
        <f>'[3]1‐③'!G1</f>
        <v>A1A1A1</v>
      </c>
    </row>
    <row r="2" spans="1:6" ht="20" customHeight="1" thickBot="1" x14ac:dyDescent="0.3">
      <c r="A2" s="121"/>
      <c r="B2" s="121"/>
      <c r="C2" s="121"/>
      <c r="D2" s="122"/>
      <c r="E2" s="122"/>
    </row>
    <row r="3" spans="1:6" ht="20" customHeight="1" x14ac:dyDescent="0.25">
      <c r="A3" s="302" t="s">
        <v>111</v>
      </c>
      <c r="B3" s="123" t="str">
        <f>IF(ISNA(VLOOKUP($E$1,'【非表示】1‐⑦差し込み '!$B$3:$AB$3,3,FALSE)),"",VLOOKUP($E$1,'【非表示】1‐⑦差し込み '!$B$3:$AB$3,3,FALSE))</f>
        <v>せたがやひろば</v>
      </c>
      <c r="C3" s="124"/>
      <c r="D3" s="114"/>
      <c r="E3" s="114"/>
      <c r="F3" s="362"/>
    </row>
    <row r="4" spans="1:6" ht="20" customHeight="1" x14ac:dyDescent="0.25">
      <c r="A4" s="303" t="s">
        <v>160</v>
      </c>
      <c r="B4" s="126" t="str">
        <f>IF(ISNA(VLOOKUP($E$1,'【非表示】1‐⑦差し込み '!$B$3:$AB$3,4,FALSE)),"",VLOOKUP($E$1,'【非表示】1‐⑦差し込み '!$B$3:$AB$3,4,FALSE))</f>
        <v>NPO法人せたがや</v>
      </c>
      <c r="C4" s="124"/>
      <c r="D4" s="363"/>
      <c r="E4" s="363"/>
      <c r="F4" s="362"/>
    </row>
    <row r="5" spans="1:6" ht="20" customHeight="1" x14ac:dyDescent="0.25">
      <c r="A5" s="303" t="s">
        <v>161</v>
      </c>
      <c r="B5" s="126" t="str">
        <f>IF(ISNA(VLOOKUP($E$1,'【非表示】1‐⑦差し込み '!$B$3:$AB$3,5,FALSE)),"",VLOOKUP($E$1,'【非表示】1‐⑦差し込み '!$B$3:$AB$3,5,FALSE))</f>
        <v>世田谷区世田谷１－２－３</v>
      </c>
      <c r="C5" s="124"/>
      <c r="D5" s="363"/>
      <c r="E5" s="363"/>
    </row>
    <row r="6" spans="1:6" ht="20" customHeight="1" x14ac:dyDescent="0.25">
      <c r="A6" s="303" t="s">
        <v>162</v>
      </c>
      <c r="B6" s="126" t="str">
        <f>IF(ISNA(VLOOKUP($E$1,'【非表示】1‐⑦差し込み '!$B$3:$AB$3,6,FALSE)),"",VLOOKUP($E$1,'【非表示】1‐⑦差し込み '!$B$3:$AB$3,6,FALSE))</f>
        <v>03-5432-2569</v>
      </c>
      <c r="C6" s="124"/>
      <c r="D6" s="363"/>
      <c r="E6" s="363"/>
    </row>
    <row r="7" spans="1:6" ht="20" customHeight="1" x14ac:dyDescent="0.25">
      <c r="A7" s="303" t="s">
        <v>163</v>
      </c>
      <c r="B7" s="126" t="str">
        <f>IF(ISNA(VLOOKUP($E$1,'【非表示】1‐⑦差し込み '!$B$3:$AB$3,7,FALSE)),"",VLOOKUP($E$1,'【非表示】1‐⑦差し込み '!$B$3:$AB$3,7,FALSE))</f>
        <v>令和２年7月1日</v>
      </c>
      <c r="C7" s="124"/>
      <c r="D7" s="124"/>
      <c r="E7" s="124"/>
    </row>
    <row r="8" spans="1:6" ht="20" customHeight="1" x14ac:dyDescent="0.25">
      <c r="A8" s="303" t="s">
        <v>120</v>
      </c>
      <c r="B8" s="126" t="str">
        <f>IF(ISNA(VLOOKUP($E$1,'【非表示】1‐⑦差し込み '!$B$3:$AB$3,8,FALSE)),"",VLOOKUP($E$1,'【非表示】1‐⑦差し込み '!$B$3:$AB$3,8,FALSE))</f>
        <v>おでかけひろば活用型</v>
      </c>
      <c r="C8" s="124"/>
      <c r="D8" s="124"/>
      <c r="E8" s="124"/>
    </row>
    <row r="9" spans="1:6" ht="20" customHeight="1" x14ac:dyDescent="0.25">
      <c r="A9" s="303" t="s">
        <v>196</v>
      </c>
      <c r="B9" s="126" t="str">
        <f>IF(ISNA(VLOOKUP($E$1,'【非表示】1‐⑦差し込み '!$B$3:$AB$3,9,FALSE)),"",VLOOKUP($E$1,'【非表示】1‐⑦差し込み '!$B$3:$AB$3,9,FALSE))</f>
        <v>週5日</v>
      </c>
      <c r="C9" s="127"/>
      <c r="D9" s="127"/>
      <c r="E9" s="127"/>
    </row>
    <row r="10" spans="1:6" ht="20" customHeight="1" x14ac:dyDescent="0.25">
      <c r="A10" s="303" t="s">
        <v>164</v>
      </c>
      <c r="B10" s="126" t="str">
        <f>IF(ISNA(VLOOKUP($E$1,'【非表示】1‐⑦差し込み '!$B$3:$AB$3,10,FALSE)),"",VLOOKUP($E$1,'【非表示】1‐⑦差し込み '!$B$3:$AB$3,10,FALSE))</f>
        <v>月・火・水・木・金</v>
      </c>
      <c r="C10" s="127"/>
      <c r="D10" s="127"/>
      <c r="E10" s="127"/>
    </row>
    <row r="11" spans="1:6" ht="20" customHeight="1" x14ac:dyDescent="0.25">
      <c r="A11" s="303" t="s">
        <v>165</v>
      </c>
      <c r="B11" s="126" t="str">
        <f>IF(ISNA(VLOOKUP($E$1,'【非表示】1‐⑦差し込み '!$B$3:$AB$3,11,FALSE)),"",VLOOKUP($E$1,'【非表示】1‐⑦差し込み '!$B$3:$AB$3,11,FALSE))</f>
        <v>10：00～15：00</v>
      </c>
      <c r="C11" s="127"/>
      <c r="D11" s="127"/>
      <c r="E11" s="127"/>
    </row>
    <row r="12" spans="1:6" ht="20" customHeight="1" x14ac:dyDescent="0.25">
      <c r="A12" s="303" t="s">
        <v>166</v>
      </c>
      <c r="B12" s="126" t="str">
        <f>IF(ISNA(VLOOKUP($E$1,'【非表示】1‐⑦差し込み '!$B$3:$AB$3,12,FALSE)),"",VLOOKUP($E$1,'【非表示】1‐⑦差し込み '!$B$3:$AB$3,12,FALSE))</f>
        <v>5時間</v>
      </c>
      <c r="C12" s="127"/>
      <c r="D12" s="127"/>
      <c r="E12" s="127"/>
    </row>
    <row r="13" spans="1:6" ht="20" customHeight="1" x14ac:dyDescent="0.25">
      <c r="A13" s="303" t="s">
        <v>192</v>
      </c>
      <c r="B13" s="328">
        <v>259</v>
      </c>
      <c r="C13" s="127" t="s">
        <v>167</v>
      </c>
      <c r="D13" s="127"/>
      <c r="E13" s="127"/>
    </row>
    <row r="14" spans="1:6" ht="20" customHeight="1" x14ac:dyDescent="0.25">
      <c r="A14" s="303" t="s">
        <v>336</v>
      </c>
      <c r="B14" s="143" t="str">
        <f>IF(ISNA(VLOOKUP($E$1,'【非表示】1‐⑦差し込み '!$B$3:$AB$3,13,FALSE)),"",VLOOKUP($E$1,'【非表示】1‐⑦差し込み '!$B$3:$AB$3,13,FALSE))</f>
        <v>４時間</v>
      </c>
      <c r="C14" s="127"/>
      <c r="D14" s="127"/>
      <c r="E14" s="127"/>
    </row>
    <row r="15" spans="1:6" ht="20" customHeight="1" x14ac:dyDescent="0.25">
      <c r="A15" s="303" t="s">
        <v>197</v>
      </c>
      <c r="B15" s="126" t="str">
        <f>IF(ISNA(VLOOKUP($E$1,'【非表示】1‐⑦差し込み '!$B$3:$AB$3,13,FALSE)),"",VLOOKUP($E$1,'【非表示】1‐⑦差し込み '!$B$3:$AB$3,14,FALSE))</f>
        <v>0歳4か月～就学前</v>
      </c>
      <c r="C15" s="127"/>
      <c r="D15" s="127"/>
      <c r="E15" s="127"/>
    </row>
    <row r="16" spans="1:6" ht="20" customHeight="1" thickBot="1" x14ac:dyDescent="0.3">
      <c r="A16" s="304" t="s">
        <v>198</v>
      </c>
      <c r="B16" s="128" t="str">
        <f>IF(ISNA(VLOOKUP($E$1,'【非表示】1‐⑦差し込み '!$B$3:$AB$3,15,FALSE)),"",VLOOKUP($E$1,'【非表示】1‐⑦差し込み '!$B$3:$AB$3,15,FALSE))</f>
        <v>2名</v>
      </c>
      <c r="C16" s="127"/>
      <c r="D16" s="127"/>
      <c r="E16" s="127"/>
    </row>
    <row r="17" spans="1:5" ht="20" customHeight="1" thickBot="1" x14ac:dyDescent="0.3">
      <c r="A17" s="129" t="s">
        <v>199</v>
      </c>
      <c r="B17" s="130"/>
      <c r="C17" s="127"/>
      <c r="D17" s="127"/>
      <c r="E17" s="127"/>
    </row>
    <row r="18" spans="1:5" ht="20" customHeight="1" x14ac:dyDescent="0.25">
      <c r="A18" s="131" t="s">
        <v>171</v>
      </c>
      <c r="B18" s="132" t="str">
        <f>IF(ISNA(VLOOKUP($E$1,'【非表示】1‐⑦差し込み '!$B$3:$AB$3,15,FALSE)),"",VLOOKUP($E$1,'【非表示】1‐⑦差し込み '!$B$3:$AB$3,16,FALSE))</f>
        <v>一戸建</v>
      </c>
      <c r="C18" s="127"/>
      <c r="D18" s="127"/>
      <c r="E18" s="127"/>
    </row>
    <row r="19" spans="1:5" ht="20" customHeight="1" x14ac:dyDescent="0.25">
      <c r="A19" s="133" t="s">
        <v>172</v>
      </c>
      <c r="B19" s="134" t="str">
        <f>IF(ISNA(VLOOKUP($E$1,'【非表示】1‐⑦差し込み '!$B$3:$AB$3,17,FALSE)),"",VLOOKUP($E$1,'【非表示】1‐⑦差し込み '!$B$3:$AB$3,17,FALSE))</f>
        <v>2階建</v>
      </c>
      <c r="C19" s="127"/>
      <c r="D19" s="127"/>
      <c r="E19" s="127"/>
    </row>
    <row r="20" spans="1:5" ht="20" customHeight="1" thickBot="1" x14ac:dyDescent="0.3">
      <c r="A20" s="135" t="s">
        <v>200</v>
      </c>
      <c r="B20" s="136" t="str">
        <f>IF(ISNA(VLOOKUP($E$1,'【非表示】1‐⑦差し込み '!$B$3:$AB$3,17,FALSE)),"",VLOOKUP($E$1,'【非表示】1‐⑦差し込み '!$B$3:$AB$3,18,FALSE))</f>
        <v>賃貸</v>
      </c>
      <c r="C20" s="127"/>
      <c r="D20" s="127"/>
      <c r="E20" s="127"/>
    </row>
    <row r="21" spans="1:5" ht="20" customHeight="1" thickBot="1" x14ac:dyDescent="0.3">
      <c r="A21" s="137" t="s">
        <v>173</v>
      </c>
      <c r="B21" s="130"/>
      <c r="C21" s="127"/>
      <c r="D21" s="127"/>
      <c r="E21" s="127"/>
    </row>
    <row r="22" spans="1:5" ht="20" customHeight="1" x14ac:dyDescent="0.25">
      <c r="A22" s="138" t="s">
        <v>201</v>
      </c>
      <c r="B22" s="139" t="str">
        <f>IF(ISNA(VLOOKUP($E$1,'【非表示】1‐⑦差し込み '!$B$3:$AB$3,18,FALSE)),"",VLOOKUP($E$1,'【非表示】1‐⑦差し込み '!$B$3:$AB$3,19,FALSE))</f>
        <v>1階</v>
      </c>
      <c r="C22" s="127"/>
      <c r="D22" s="127"/>
      <c r="E22" s="127"/>
    </row>
    <row r="23" spans="1:5" ht="20" customHeight="1" x14ac:dyDescent="0.25">
      <c r="A23" s="140" t="s">
        <v>202</v>
      </c>
      <c r="B23" s="141" t="str">
        <f>IF(ISNA(VLOOKUP($E$1,'【非表示】1‐⑦差し込み '!$B$3:$AB$3,19,FALSE)),"",VLOOKUP($E$1,'【非表示】1‐⑦差し込み '!$B$3:$AB$3,20,FALSE))</f>
        <v>2室</v>
      </c>
      <c r="C23" s="127"/>
      <c r="D23" s="127"/>
      <c r="E23" s="127"/>
    </row>
    <row r="24" spans="1:5" ht="20" customHeight="1" x14ac:dyDescent="0.25">
      <c r="A24" s="142" t="s">
        <v>132</v>
      </c>
      <c r="B24" s="143" t="str">
        <f>IF(ISNA(VLOOKUP($E$1,'【非表示】1‐⑦差し込み '!$B$3:$AB$3,20,FALSE)),"",VLOOKUP($E$1,'【非表示】1‐⑦差し込み '!$B$3:$AB$3,21,FALSE))</f>
        <v>全体：40.00㎡</v>
      </c>
      <c r="C24" s="127"/>
      <c r="D24" s="127"/>
      <c r="E24" s="127"/>
    </row>
    <row r="25" spans="1:5" ht="20" customHeight="1" thickBot="1" x14ac:dyDescent="0.3">
      <c r="A25" s="144" t="s">
        <v>203</v>
      </c>
      <c r="B25" s="145" t="str">
        <f>IF(ISNA(VLOOKUP($E$1,'【非表示】1‐⑦差し込み '!$B$3:$AB$3,21,FALSE)),"",VLOOKUP($E$1,'【非表示】1‐⑦差し込み '!$B$3:$AB$3,22,FALSE))</f>
        <v>保育室：11.00㎡
ほふく室は保育室と同室</v>
      </c>
      <c r="C25" s="127"/>
      <c r="D25" s="127"/>
      <c r="E25" s="127"/>
    </row>
    <row r="26" spans="1:5" ht="20" customHeight="1" thickBot="1" x14ac:dyDescent="0.3">
      <c r="A26" s="146" t="s">
        <v>204</v>
      </c>
      <c r="B26" s="147"/>
      <c r="C26" s="127"/>
      <c r="D26" s="127"/>
      <c r="E26" s="127"/>
    </row>
    <row r="27" spans="1:5" ht="20" customHeight="1" x14ac:dyDescent="0.25">
      <c r="A27" s="148" t="s">
        <v>134</v>
      </c>
      <c r="B27" s="149" t="str">
        <f>IF(ISNA(VLOOKUP($E$1,'【非表示】1‐⑦差し込み '!$B$3:$AB$3,22,FALSE)),"",VLOOKUP($E$1,'【非表示】1‐⑦差し込み '!$B$3:$AB$3,23,FALSE))</f>
        <v>あり</v>
      </c>
      <c r="C27" s="127"/>
      <c r="D27" s="127"/>
      <c r="E27" s="127"/>
    </row>
    <row r="28" spans="1:5" ht="20" customHeight="1" x14ac:dyDescent="0.25">
      <c r="A28" s="150" t="s">
        <v>135</v>
      </c>
      <c r="B28" s="143" t="str">
        <f>IF(ISNA(VLOOKUP($E$1,'【非表示】1‐⑦差し込み '!$B$3:$AB$3,23,FALSE)),"",VLOOKUP($E$1,'【非表示】1‐⑦差し込み '!$B$3:$AB$3,24,FALSE))</f>
        <v>あり</v>
      </c>
      <c r="C28" s="127"/>
      <c r="D28" s="127"/>
      <c r="E28" s="127"/>
    </row>
    <row r="29" spans="1:5" ht="20" customHeight="1" x14ac:dyDescent="0.25">
      <c r="A29" s="151" t="s">
        <v>136</v>
      </c>
      <c r="B29" s="143" t="str">
        <f>IF(ISNA(VLOOKUP($E$1,'【非表示】1‐⑦差し込み '!$B$3:$AB$3,24,FALSE)),"",VLOOKUP($E$1,'【非表示】1‐⑦差し込み '!$B$3:$AB$3,25,FALSE))</f>
        <v>共用</v>
      </c>
      <c r="C29" s="127"/>
      <c r="D29" s="127"/>
      <c r="E29" s="127"/>
    </row>
    <row r="30" spans="1:5" ht="20" customHeight="1" x14ac:dyDescent="0.25">
      <c r="A30" s="151" t="s">
        <v>137</v>
      </c>
      <c r="B30" s="143" t="str">
        <f>IF(ISNA(VLOOKUP($E$1,'【非表示】1‐⑦差し込み '!$B$3:$AB$3,25,FALSE)),"",VLOOKUP($E$1,'【非表示】1‐⑦差し込み '!$B$3:$AB$3,26,FALSE))</f>
        <v>あり</v>
      </c>
      <c r="C30" s="127"/>
      <c r="D30" s="127"/>
      <c r="E30" s="127"/>
    </row>
    <row r="31" spans="1:5" ht="20" customHeight="1" thickBot="1" x14ac:dyDescent="0.3">
      <c r="A31" s="152" t="s">
        <v>205</v>
      </c>
      <c r="B31" s="153" t="str">
        <f>IF(ISNA(VLOOKUP($E$1,'【非表示】1‐⑦差し込み '!$B$3:$AB$3,26,FALSE)),"",VLOOKUP($E$1,'【非表示】1‐⑦差し込み '!$B$3:$AB$3,27,FALSE))</f>
        <v>あり</v>
      </c>
      <c r="C31" s="127"/>
      <c r="D31" s="127"/>
      <c r="E31" s="127"/>
    </row>
    <row r="32" spans="1:5" ht="20" customHeight="1" x14ac:dyDescent="0.25">
      <c r="A32" s="129"/>
      <c r="B32" s="147"/>
      <c r="C32" s="127"/>
      <c r="D32" s="127"/>
      <c r="E32" s="127"/>
    </row>
    <row r="33" spans="1:5" ht="20" customHeight="1" thickBot="1" x14ac:dyDescent="0.3">
      <c r="A33" s="154" t="s">
        <v>206</v>
      </c>
      <c r="B33" s="147"/>
      <c r="C33" s="127"/>
      <c r="D33" s="127"/>
      <c r="E33" s="127"/>
    </row>
    <row r="34" spans="1:5" ht="20" customHeight="1" x14ac:dyDescent="0.75">
      <c r="A34" s="155" t="s">
        <v>168</v>
      </c>
      <c r="B34" s="132">
        <f>B35+B36</f>
        <v>6</v>
      </c>
      <c r="C34" s="121" t="s">
        <v>23</v>
      </c>
      <c r="D34" s="324" t="s">
        <v>285</v>
      </c>
      <c r="E34" s="127"/>
    </row>
    <row r="35" spans="1:5" ht="20" customHeight="1" x14ac:dyDescent="0.75">
      <c r="A35" s="156" t="s">
        <v>169</v>
      </c>
      <c r="B35" s="134">
        <f>'2-④'!I22</f>
        <v>1</v>
      </c>
      <c r="C35" s="121" t="s">
        <v>23</v>
      </c>
      <c r="D35" s="324" t="s">
        <v>285</v>
      </c>
      <c r="E35" s="157"/>
    </row>
    <row r="36" spans="1:5" ht="20" customHeight="1" thickBot="1" x14ac:dyDescent="0.8">
      <c r="A36" s="158" t="s">
        <v>170</v>
      </c>
      <c r="B36" s="136">
        <f>'2-④'!I23</f>
        <v>5</v>
      </c>
      <c r="C36" s="121" t="s">
        <v>23</v>
      </c>
      <c r="D36" s="324" t="s">
        <v>285</v>
      </c>
      <c r="E36" s="157"/>
    </row>
    <row r="37" spans="1:5" ht="20" customHeight="1" x14ac:dyDescent="0.25">
      <c r="A37" s="121"/>
      <c r="B37" s="157"/>
      <c r="C37" s="121"/>
      <c r="D37" s="118"/>
      <c r="E37" s="157"/>
    </row>
  </sheetData>
  <sheetProtection formatRows="0"/>
  <mergeCells count="2">
    <mergeCell ref="F3:F4"/>
    <mergeCell ref="D4:E6"/>
  </mergeCells>
  <phoneticPr fontId="3"/>
  <conditionalFormatting sqref="B35:B36">
    <cfRule type="containsBlanks" dxfId="13" priority="2">
      <formula>LEN(TRIM(B35))=0</formula>
    </cfRule>
  </conditionalFormatting>
  <conditionalFormatting sqref="B13">
    <cfRule type="containsBlanks" dxfId="12" priority="1">
      <formula>LEN(TRIM(B13))=0</formula>
    </cfRule>
  </conditionalFormatting>
  <dataValidations count="4">
    <dataValidation allowBlank="1" showInputMessage="1" showErrorMessage="1" promptTitle="入力不要" prompt="修正したい場合_x000a_審査センターにご連絡ください。" sqref="B3:B12 B15:B16 B18:B20 B22:B25 B27:B31" xr:uid="{0809AC83-F216-4D35-B2A9-DF67823D17F1}"/>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3" xr:uid="{51C13B3F-8BAD-4CA0-93F6-9EDC0D39A4B1}">
      <formula1>1</formula1>
      <formula2>365</formula2>
    </dataValidation>
    <dataValidation type="whole" allowBlank="1" showInputMessage="1" showErrorMessage="1" sqref="B32:B33 B21 B17 B26" xr:uid="{95D9F1F4-9D38-40FB-B514-A9BB1F86A4DA}">
      <formula1>1</formula1>
      <formula2>365</formula2>
    </dataValidation>
    <dataValidation type="whole" allowBlank="1" showInputMessage="1" showErrorMessage="1" sqref="E35:E37 B34 B37" xr:uid="{F45B8E4C-2797-423F-AC86-F92CC98F8C84}">
      <formula1>0</formula1>
      <formula2>365</formula2>
    </dataValidation>
  </dataValidations>
  <pageMargins left="0.70866141732283472" right="0.70866141732283472" top="0.74803149606299213" bottom="0.74803149606299213" header="0.31496062992125984" footer="0.31496062992125984"/>
  <pageSetup paperSize="9" scale="63" orientation="portrait" r:id="rId1"/>
  <headerFooter>
    <oddHeader>&amp;F</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1B6F6-9ACF-48FF-8609-F68CB0D1275D}">
  <sheetPr>
    <tabColor rgb="FFFF0000"/>
    <pageSetUpPr fitToPage="1"/>
  </sheetPr>
  <dimension ref="A1:AO3"/>
  <sheetViews>
    <sheetView view="pageBreakPreview" zoomScale="63" zoomScaleNormal="85" zoomScaleSheetLayoutView="63" workbookViewId="0">
      <pane xSplit="4" ySplit="1" topLeftCell="W2" activePane="bottomRight" state="frozen"/>
      <selection activeCell="AI4" sqref="AI4"/>
      <selection pane="topRight" activeCell="AI4" sqref="AI4"/>
      <selection pane="bottomLeft" activeCell="AI4" sqref="AI4"/>
      <selection pane="bottomRight" activeCell="W14" sqref="W14"/>
    </sheetView>
  </sheetViews>
  <sheetFormatPr defaultRowHeight="18" x14ac:dyDescent="0.55000000000000004"/>
  <cols>
    <col min="3" max="3" width="10.5" bestFit="1" customWidth="1"/>
    <col min="4" max="4" width="21.83203125" bestFit="1" customWidth="1"/>
    <col min="5" max="5" width="30.75" customWidth="1"/>
    <col min="6" max="6" width="17.33203125" bestFit="1" customWidth="1"/>
    <col min="7" max="7" width="14" bestFit="1" customWidth="1"/>
    <col min="8" max="8" width="16.5" bestFit="1" customWidth="1"/>
    <col min="9" max="9" width="23.5" bestFit="1" customWidth="1"/>
    <col min="10" max="10" width="13.25" style="110" bestFit="1" customWidth="1"/>
    <col min="11" max="11" width="12.58203125" style="110" bestFit="1" customWidth="1"/>
    <col min="12" max="12" width="15.83203125" style="110" bestFit="1" customWidth="1"/>
    <col min="13" max="13" width="13.25" style="110" bestFit="1" customWidth="1"/>
    <col min="14" max="14" width="19.5" bestFit="1" customWidth="1"/>
    <col min="15" max="15" width="15.33203125" bestFit="1" customWidth="1"/>
    <col min="16" max="16" width="13.25" bestFit="1" customWidth="1"/>
    <col min="17" max="19" width="11.25" bestFit="1" customWidth="1"/>
    <col min="20" max="20" width="23.75" bestFit="1" customWidth="1"/>
    <col min="21" max="21" width="7.1640625" customWidth="1"/>
    <col min="22" max="22" width="15.25" bestFit="1" customWidth="1"/>
    <col min="23" max="24" width="7.33203125" bestFit="1" customWidth="1"/>
    <col min="25" max="25" width="5.5" bestFit="1" customWidth="1"/>
    <col min="27" max="28" width="5.25" customWidth="1"/>
    <col min="29" max="30" width="6.5" bestFit="1" customWidth="1"/>
    <col min="31" max="31" width="43" customWidth="1"/>
    <col min="33" max="33" width="13.25" style="110" customWidth="1"/>
    <col min="34" max="34" width="28.75" customWidth="1"/>
    <col min="35" max="36" width="11.25" bestFit="1" customWidth="1"/>
    <col min="37" max="37" width="15" style="34" customWidth="1"/>
    <col min="38" max="38" width="23.75" bestFit="1" customWidth="1"/>
  </cols>
  <sheetData>
    <row r="1" spans="1:41" s="104" customFormat="1" x14ac:dyDescent="0.55000000000000004">
      <c r="B1" s="115" t="s">
        <v>114</v>
      </c>
      <c r="C1" s="159" t="s">
        <v>208</v>
      </c>
      <c r="D1" s="104" t="s">
        <v>115</v>
      </c>
      <c r="E1" s="104" t="s">
        <v>116</v>
      </c>
      <c r="F1" s="104" t="s">
        <v>117</v>
      </c>
      <c r="G1" s="104" t="s">
        <v>118</v>
      </c>
      <c r="H1" s="104" t="s">
        <v>119</v>
      </c>
      <c r="I1" s="104" t="s">
        <v>120</v>
      </c>
      <c r="J1" s="106" t="s">
        <v>121</v>
      </c>
      <c r="K1" s="106" t="s">
        <v>122</v>
      </c>
      <c r="L1" s="106" t="s">
        <v>123</v>
      </c>
      <c r="M1" s="106" t="s">
        <v>124</v>
      </c>
      <c r="N1" s="104" t="s">
        <v>127</v>
      </c>
      <c r="O1" s="104" t="s">
        <v>128</v>
      </c>
      <c r="P1" s="104" t="s">
        <v>129</v>
      </c>
      <c r="Q1" s="104" t="s">
        <v>175</v>
      </c>
      <c r="R1" s="104" t="s">
        <v>176</v>
      </c>
      <c r="S1" s="104" t="s">
        <v>177</v>
      </c>
      <c r="T1" s="104" t="s">
        <v>178</v>
      </c>
      <c r="U1" s="104" t="s">
        <v>134</v>
      </c>
      <c r="V1" s="104" t="s">
        <v>135</v>
      </c>
      <c r="W1" s="104" t="s">
        <v>136</v>
      </c>
      <c r="X1" s="104" t="s">
        <v>137</v>
      </c>
      <c r="Y1" s="104" t="s">
        <v>138</v>
      </c>
      <c r="Z1" s="104" t="s">
        <v>174</v>
      </c>
      <c r="AA1" s="104" t="s">
        <v>179</v>
      </c>
      <c r="AB1" s="104" t="s">
        <v>180</v>
      </c>
      <c r="AC1" s="104" t="s">
        <v>181</v>
      </c>
      <c r="AD1" s="104" t="s">
        <v>182</v>
      </c>
      <c r="AE1" s="104" t="s">
        <v>183</v>
      </c>
      <c r="AF1" s="104" t="s">
        <v>184</v>
      </c>
      <c r="AG1" s="106" t="s">
        <v>194</v>
      </c>
      <c r="AH1" s="104" t="s">
        <v>125</v>
      </c>
      <c r="AI1" s="104" t="s">
        <v>185</v>
      </c>
      <c r="AJ1" s="104" t="s">
        <v>186</v>
      </c>
      <c r="AK1" s="105" t="s">
        <v>187</v>
      </c>
      <c r="AL1" s="104" t="s">
        <v>188</v>
      </c>
      <c r="AM1" s="364" t="s">
        <v>139</v>
      </c>
      <c r="AN1" s="361" t="s">
        <v>140</v>
      </c>
    </row>
    <row r="2" spans="1:41" s="104" customFormat="1" x14ac:dyDescent="0.55000000000000004">
      <c r="B2" s="115">
        <v>1</v>
      </c>
      <c r="C2" s="115">
        <v>2</v>
      </c>
      <c r="D2" s="115">
        <v>3</v>
      </c>
      <c r="E2" s="115">
        <v>4</v>
      </c>
      <c r="F2" s="115">
        <v>5</v>
      </c>
      <c r="G2" s="115">
        <v>6</v>
      </c>
      <c r="H2" s="115">
        <v>7</v>
      </c>
      <c r="I2" s="115">
        <v>8</v>
      </c>
      <c r="J2" s="115">
        <v>9</v>
      </c>
      <c r="K2" s="115">
        <v>10</v>
      </c>
      <c r="L2" s="115">
        <v>11</v>
      </c>
      <c r="M2" s="115">
        <v>12</v>
      </c>
      <c r="N2" s="115">
        <v>13</v>
      </c>
      <c r="O2" s="115">
        <v>14</v>
      </c>
      <c r="P2" s="115">
        <v>15</v>
      </c>
      <c r="Q2" s="115">
        <v>16</v>
      </c>
      <c r="R2" s="115">
        <v>17</v>
      </c>
      <c r="S2" s="115">
        <v>18</v>
      </c>
      <c r="T2" s="115">
        <v>19</v>
      </c>
      <c r="U2" s="115">
        <v>20</v>
      </c>
      <c r="V2" s="115">
        <v>21</v>
      </c>
      <c r="W2" s="115">
        <v>22</v>
      </c>
      <c r="X2" s="115">
        <v>23</v>
      </c>
      <c r="Y2" s="115">
        <v>24</v>
      </c>
      <c r="Z2" s="115">
        <v>25</v>
      </c>
      <c r="AA2" s="115">
        <v>26</v>
      </c>
      <c r="AB2" s="115">
        <v>27</v>
      </c>
      <c r="AC2" s="115">
        <v>28</v>
      </c>
      <c r="AD2" s="115">
        <v>29</v>
      </c>
      <c r="AE2" s="115">
        <v>30</v>
      </c>
      <c r="AF2" s="115">
        <v>31</v>
      </c>
      <c r="AG2" s="115">
        <v>32</v>
      </c>
      <c r="AH2" s="115">
        <v>33</v>
      </c>
      <c r="AI2" s="115">
        <v>34</v>
      </c>
      <c r="AJ2" s="115">
        <v>35</v>
      </c>
      <c r="AK2" s="115">
        <v>36</v>
      </c>
      <c r="AL2" s="115">
        <v>37</v>
      </c>
      <c r="AM2" s="364"/>
      <c r="AN2" s="361"/>
    </row>
    <row r="3" spans="1:41" s="104" customFormat="1" ht="113" customHeight="1" x14ac:dyDescent="0.55000000000000004">
      <c r="A3" s="312" t="s">
        <v>298</v>
      </c>
      <c r="B3" s="313" t="s">
        <v>288</v>
      </c>
      <c r="C3" s="313">
        <v>9999</v>
      </c>
      <c r="D3" s="313" t="s">
        <v>289</v>
      </c>
      <c r="E3" s="313" t="s">
        <v>299</v>
      </c>
      <c r="F3" s="308" t="s">
        <v>291</v>
      </c>
      <c r="G3" s="308" t="s">
        <v>292</v>
      </c>
      <c r="H3" s="309" t="s">
        <v>293</v>
      </c>
      <c r="I3" s="307" t="s">
        <v>189</v>
      </c>
      <c r="J3" s="314" t="s">
        <v>149</v>
      </c>
      <c r="K3" s="315" t="s">
        <v>152</v>
      </c>
      <c r="L3" s="314" t="s">
        <v>142</v>
      </c>
      <c r="M3" s="314" t="s">
        <v>143</v>
      </c>
      <c r="N3" s="314" t="s">
        <v>145</v>
      </c>
      <c r="O3" s="314" t="s">
        <v>150</v>
      </c>
      <c r="P3" s="314" t="s">
        <v>151</v>
      </c>
      <c r="Q3" s="314" t="s">
        <v>146</v>
      </c>
      <c r="R3" s="314" t="s">
        <v>147</v>
      </c>
      <c r="S3" s="314" t="s">
        <v>190</v>
      </c>
      <c r="T3" s="314" t="s">
        <v>191</v>
      </c>
      <c r="U3" s="314" t="s">
        <v>148</v>
      </c>
      <c r="V3" s="314" t="s">
        <v>148</v>
      </c>
      <c r="W3" s="314" t="s">
        <v>156</v>
      </c>
      <c r="X3" s="314" t="s">
        <v>148</v>
      </c>
      <c r="Y3" s="314" t="s">
        <v>148</v>
      </c>
      <c r="Z3" s="316" t="s">
        <v>144</v>
      </c>
      <c r="AA3" s="314" t="s">
        <v>148</v>
      </c>
      <c r="AB3" s="314" t="s">
        <v>148</v>
      </c>
      <c r="AC3" s="314" t="s">
        <v>148</v>
      </c>
      <c r="AD3" s="314" t="s">
        <v>148</v>
      </c>
      <c r="AE3" s="315" t="s">
        <v>300</v>
      </c>
      <c r="AF3" s="316" t="s">
        <v>153</v>
      </c>
      <c r="AG3" s="314" t="s">
        <v>335</v>
      </c>
      <c r="AH3" s="307" t="s">
        <v>157</v>
      </c>
      <c r="AI3" s="314" t="s">
        <v>154</v>
      </c>
      <c r="AJ3" s="314" t="s">
        <v>147</v>
      </c>
      <c r="AK3" s="315" t="s">
        <v>301</v>
      </c>
      <c r="AL3" s="317" t="s">
        <v>302</v>
      </c>
      <c r="AM3" s="364"/>
      <c r="AN3" s="361"/>
      <c r="AO3" s="312"/>
    </row>
  </sheetData>
  <mergeCells count="2">
    <mergeCell ref="AM1:AM3"/>
    <mergeCell ref="AN1:AN3"/>
  </mergeCells>
  <phoneticPr fontId="3"/>
  <pageMargins left="0.7" right="0.7" top="0.75" bottom="0.75" header="0.3" footer="0.3"/>
  <pageSetup paperSize="8" scale="3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C6737-9092-40AC-AE88-6FE59189AFA4}">
  <sheetPr>
    <tabColor rgb="FFFF0000"/>
    <pageSetUpPr fitToPage="1"/>
  </sheetPr>
  <dimension ref="A1:G49"/>
  <sheetViews>
    <sheetView view="pageBreakPreview" topLeftCell="A2" zoomScale="62" zoomScaleNormal="100" zoomScaleSheetLayoutView="62" workbookViewId="0">
      <selection activeCell="B33" sqref="B33"/>
    </sheetView>
  </sheetViews>
  <sheetFormatPr defaultColWidth="8.58203125" defaultRowHeight="20" customHeight="1" x14ac:dyDescent="0.25"/>
  <cols>
    <col min="1" max="1" width="47" style="120" customWidth="1"/>
    <col min="2" max="2" width="71.1640625" style="120" customWidth="1"/>
    <col min="3" max="3" width="10.58203125" style="120" customWidth="1"/>
    <col min="4" max="4" width="15.5" style="120" customWidth="1"/>
    <col min="5" max="5" width="27.75" style="120" customWidth="1"/>
    <col min="6" max="6" width="15.6640625" style="120" customWidth="1"/>
    <col min="7" max="16384" width="8.58203125" style="120"/>
  </cols>
  <sheetData>
    <row r="1" spans="1:6" ht="50" customHeight="1" thickBot="1" x14ac:dyDescent="0.3">
      <c r="A1" s="117" t="s">
        <v>209</v>
      </c>
      <c r="B1" s="160"/>
      <c r="C1" s="118" t="s">
        <v>210</v>
      </c>
      <c r="D1" s="119" t="s">
        <v>114</v>
      </c>
      <c r="E1" s="353" t="str">
        <f>'[3]1‐③'!G1</f>
        <v>A1A1A1</v>
      </c>
    </row>
    <row r="2" spans="1:6" ht="20" customHeight="1" thickBot="1" x14ac:dyDescent="0.3">
      <c r="A2" s="117"/>
      <c r="B2" s="117"/>
      <c r="C2" s="117"/>
      <c r="D2" s="122"/>
      <c r="E2" s="122"/>
    </row>
    <row r="3" spans="1:6" ht="20" customHeight="1" x14ac:dyDescent="0.25">
      <c r="A3" s="318" t="s">
        <v>111</v>
      </c>
      <c r="B3" s="319" t="str">
        <f>IF(ISNA(VLOOKUP($E$1,【非表示】1‐⑧差し込み!$B$3:$AL$3,3,FALSE)),"",VLOOKUP($E$1,【非表示】1‐⑧差し込み!$B$3:$AL$3,3,FALSE))</f>
        <v>せたがやひろば</v>
      </c>
      <c r="C3" s="124"/>
      <c r="D3" s="161"/>
      <c r="E3" s="162"/>
      <c r="F3" s="362"/>
    </row>
    <row r="4" spans="1:6" ht="20" customHeight="1" x14ac:dyDescent="0.25">
      <c r="A4" s="320" t="s">
        <v>160</v>
      </c>
      <c r="B4" s="321" t="str">
        <f>IF(ISNA(VLOOKUP($E$1,【非表示】1‐⑧差し込み!$B$3:$AL$3,4,FALSE)),"",VLOOKUP($E$1,【非表示】1‐⑧差し込み!$B$3:$AL$3,4,FALSE))</f>
        <v>NPO法人　せたがや</v>
      </c>
      <c r="C4" s="124"/>
      <c r="D4" s="161"/>
      <c r="E4" s="162"/>
      <c r="F4" s="362"/>
    </row>
    <row r="5" spans="1:6" ht="20" customHeight="1" x14ac:dyDescent="0.25">
      <c r="A5" s="320" t="s">
        <v>161</v>
      </c>
      <c r="B5" s="321" t="str">
        <f>IF(ISNA(VLOOKUP($E$1,【非表示】1‐⑧差し込み!$B$3:$AL$3,5,FALSE)),"",VLOOKUP($E$1,【非表示】1‐⑧差し込み!$B$3:$AL$3,5,FALSE))</f>
        <v>世田谷区世田谷１－２－３</v>
      </c>
      <c r="C5" s="124"/>
      <c r="D5" s="114"/>
      <c r="E5" s="114"/>
    </row>
    <row r="6" spans="1:6" ht="20" customHeight="1" x14ac:dyDescent="0.25">
      <c r="A6" s="320" t="s">
        <v>162</v>
      </c>
      <c r="B6" s="321" t="str">
        <f>IF(ISNA(VLOOKUP($E$1,【非表示】1‐⑧差し込み!$B$3:$AL$3,6,FALSE)),"",VLOOKUP($E$1,【非表示】1‐⑧差し込み!$B$3:$AL$3,6,FALSE))</f>
        <v>03-5432-2569</v>
      </c>
      <c r="C6" s="124"/>
      <c r="D6" s="363"/>
      <c r="E6" s="363"/>
    </row>
    <row r="7" spans="1:6" ht="20" customHeight="1" x14ac:dyDescent="0.25">
      <c r="A7" s="320" t="s">
        <v>163</v>
      </c>
      <c r="B7" s="321" t="str">
        <f>IF(ISNA(VLOOKUP($E$1,【非表示】1‐⑧差し込み!$B$3:$AL$3,7,FALSE)),"",VLOOKUP($E$1,【非表示】1‐⑧差し込み!$B$3:$AL$3,7,FALSE))</f>
        <v>令和２年7月1日</v>
      </c>
      <c r="C7" s="124"/>
      <c r="D7" s="363"/>
      <c r="E7" s="363"/>
    </row>
    <row r="8" spans="1:6" ht="20" customHeight="1" x14ac:dyDescent="0.25">
      <c r="A8" s="320" t="s">
        <v>120</v>
      </c>
      <c r="B8" s="321" t="str">
        <f>IF(ISNA(VLOOKUP($E$1,【非表示】1‐⑧差し込み!$B$3:$AL$3,8,FALSE)),"",VLOOKUP($E$1,【非表示】1‐⑧差し込み!$B$3:$AL$3,8,FALSE))</f>
        <v>ワークスペースひろば型</v>
      </c>
      <c r="C8" s="124"/>
      <c r="D8" s="363"/>
      <c r="E8" s="363"/>
    </row>
    <row r="9" spans="1:6" ht="20" customHeight="1" x14ac:dyDescent="0.25">
      <c r="A9" s="320" t="s">
        <v>196</v>
      </c>
      <c r="B9" s="321" t="str">
        <f>IF(ISNA(VLOOKUP($E$1,【非表示】1‐⑧差し込み!$B$3:$AL$3,9,FALSE)),"",VLOOKUP($E$1,【非表示】1‐⑧差し込み!$B$3:$AL$3,9,FALSE))</f>
        <v>週5日</v>
      </c>
      <c r="C9" s="127"/>
      <c r="D9" s="127"/>
      <c r="E9" s="127"/>
    </row>
    <row r="10" spans="1:6" ht="20" customHeight="1" x14ac:dyDescent="0.25">
      <c r="A10" s="320" t="s">
        <v>164</v>
      </c>
      <c r="B10" s="321" t="str">
        <f>IF(ISNA(VLOOKUP($E$1,【非表示】1‐⑧差し込み!$B$3:$AL$3,10,FALSE)),"",VLOOKUP($E$1,【非表示】1‐⑧差し込み!$B$3:$AL$3,10,FALSE))</f>
        <v>月・火・水・木・金</v>
      </c>
      <c r="C10" s="127"/>
      <c r="D10" s="127"/>
      <c r="E10" s="127"/>
    </row>
    <row r="11" spans="1:6" ht="20" customHeight="1" x14ac:dyDescent="0.25">
      <c r="A11" s="320" t="s">
        <v>165</v>
      </c>
      <c r="B11" s="321" t="str">
        <f>IF(ISNA(VLOOKUP($E$1,【非表示】1‐⑧差し込み!$B$3:$AL$3,11,FALSE)),"",VLOOKUP($E$1,【非表示】1‐⑧差し込み!$B$3:$AL$3,11,FALSE))</f>
        <v>10：00～15：00</v>
      </c>
      <c r="C11" s="127"/>
      <c r="D11" s="127"/>
      <c r="E11" s="127"/>
    </row>
    <row r="12" spans="1:6" ht="20" customHeight="1" x14ac:dyDescent="0.25">
      <c r="A12" s="320" t="s">
        <v>166</v>
      </c>
      <c r="B12" s="321" t="str">
        <f>IF(ISNA(VLOOKUP($E$1,【非表示】1‐⑧差し込み!$B$3:$AL$3,12,FALSE)),"",VLOOKUP($E$1,【非表示】1‐⑧差し込み!$B$3:$AL$3,12,FALSE))</f>
        <v>5時間</v>
      </c>
      <c r="C12" s="127"/>
      <c r="D12" s="127"/>
      <c r="E12" s="127"/>
    </row>
    <row r="13" spans="1:6" ht="20" customHeight="1" thickBot="1" x14ac:dyDescent="0.3">
      <c r="A13" s="322" t="s">
        <v>192</v>
      </c>
      <c r="B13" s="323">
        <v>259</v>
      </c>
      <c r="C13" s="127" t="s">
        <v>167</v>
      </c>
      <c r="D13" s="127"/>
      <c r="E13" s="127"/>
    </row>
    <row r="14" spans="1:6" ht="20" customHeight="1" x14ac:dyDescent="0.25">
      <c r="B14" s="127"/>
    </row>
    <row r="15" spans="1:6" ht="20" customHeight="1" thickBot="1" x14ac:dyDescent="0.3">
      <c r="A15" s="129" t="s">
        <v>199</v>
      </c>
      <c r="B15" s="130"/>
      <c r="C15" s="127"/>
      <c r="D15" s="127"/>
      <c r="E15" s="127"/>
    </row>
    <row r="16" spans="1:6" ht="20" customHeight="1" x14ac:dyDescent="0.25">
      <c r="A16" s="131" t="s">
        <v>171</v>
      </c>
      <c r="B16" s="163" t="str">
        <f>IF(ISNA(VLOOKUP($E$1,【非表示】1‐⑧差し込み!$B$3:$AL$3,13,FALSE)),"",VLOOKUP($E$1,【非表示】1‐⑧差し込み!$B$3:$AL$3,13,FALSE))</f>
        <v>一戸建</v>
      </c>
      <c r="C16" s="127"/>
      <c r="D16" s="127"/>
      <c r="E16" s="127"/>
    </row>
    <row r="17" spans="1:5" ht="20" customHeight="1" x14ac:dyDescent="0.25">
      <c r="A17" s="133" t="s">
        <v>172</v>
      </c>
      <c r="B17" s="164" t="str">
        <f>IF(ISNA(VLOOKUP($E$1,【非表示】1‐⑧差し込み!$B$3:$AL$3,14,FALSE)),"",VLOOKUP($E$1,【非表示】1‐⑧差し込み!$B$3:$AL$3,14,FALSE))</f>
        <v>2階建</v>
      </c>
      <c r="C17" s="127"/>
      <c r="D17" s="127"/>
      <c r="E17" s="127"/>
    </row>
    <row r="18" spans="1:5" ht="20" customHeight="1" thickBot="1" x14ac:dyDescent="0.3">
      <c r="A18" s="135" t="s">
        <v>200</v>
      </c>
      <c r="B18" s="165" t="str">
        <f>IF(ISNA(VLOOKUP($E$1,【非表示】1‐⑧差し込み!$B$3:$AL$3,15,FALSE)),"",VLOOKUP($E$1,【非表示】1‐⑧差し込み!$B$3:$AL$3,15,FALSE))</f>
        <v>賃貸</v>
      </c>
      <c r="C18" s="127"/>
      <c r="D18" s="127"/>
      <c r="E18" s="127"/>
    </row>
    <row r="19" spans="1:5" ht="20" customHeight="1" thickBot="1" x14ac:dyDescent="0.3">
      <c r="A19" s="137" t="s">
        <v>211</v>
      </c>
      <c r="B19" s="130"/>
      <c r="C19" s="127"/>
      <c r="D19" s="127"/>
      <c r="E19" s="127"/>
    </row>
    <row r="20" spans="1:5" ht="20" customHeight="1" x14ac:dyDescent="0.25">
      <c r="A20" s="138" t="s">
        <v>130</v>
      </c>
      <c r="B20" s="139" t="str">
        <f>IF(ISNA(VLOOKUP($E$1,【非表示】1‐⑧差し込み!$B$3:$AL$3,16,FALSE)),"",VLOOKUP($E$1,【非表示】1‐⑧差し込み!$B$3:$AL$3,16,FALSE))</f>
        <v>2階</v>
      </c>
      <c r="C20" s="127"/>
      <c r="D20" s="127"/>
      <c r="E20" s="127"/>
    </row>
    <row r="21" spans="1:5" ht="20" customHeight="1" x14ac:dyDescent="0.25">
      <c r="A21" s="140" t="s">
        <v>202</v>
      </c>
      <c r="B21" s="141" t="str">
        <f>IF(ISNA(VLOOKUP($E$1,【非表示】1‐⑧差し込み!$B$3:$AL$3,17,FALSE)),"",VLOOKUP($E$1,【非表示】1‐⑧差し込み!$B$3:$AL$3,17,FALSE))</f>
        <v>1室</v>
      </c>
      <c r="C21" s="127"/>
      <c r="D21" s="127"/>
      <c r="E21" s="127"/>
    </row>
    <row r="22" spans="1:5" ht="20" customHeight="1" x14ac:dyDescent="0.25">
      <c r="A22" s="142" t="s">
        <v>132</v>
      </c>
      <c r="B22" s="141" t="str">
        <f>IF(ISNA(VLOOKUP($E$1,【非表示】1‐⑧差し込み!$B$3:$AL$3,18,FALSE)),"",VLOOKUP($E$1,【非表示】1‐⑧差し込み!$B$3:$AL$3,18,FALSE))</f>
        <v>10.33㎡</v>
      </c>
      <c r="C22" s="127"/>
      <c r="D22" s="127"/>
      <c r="E22" s="127"/>
    </row>
    <row r="23" spans="1:5" ht="20" customHeight="1" thickBot="1" x14ac:dyDescent="0.3">
      <c r="A23" s="144" t="s">
        <v>203</v>
      </c>
      <c r="B23" s="153" t="str">
        <f>IF(ISNA(VLOOKUP($E$1,【非表示】1‐⑧差し込み!$B$3:$AL$3,19,FALSE)),"",VLOOKUP($E$1,【非表示】1‐⑧差し込み!$B$3:$AL$3,19,FALSE))</f>
        <v>5.33㎡</v>
      </c>
      <c r="C23" s="127"/>
      <c r="D23" s="127"/>
      <c r="E23" s="127"/>
    </row>
    <row r="24" spans="1:5" ht="20" customHeight="1" thickBot="1" x14ac:dyDescent="0.3">
      <c r="A24" s="146" t="s">
        <v>204</v>
      </c>
      <c r="B24" s="147"/>
      <c r="C24" s="127"/>
      <c r="D24" s="127"/>
      <c r="E24" s="127"/>
    </row>
    <row r="25" spans="1:5" ht="20" customHeight="1" x14ac:dyDescent="0.25">
      <c r="A25" s="148" t="s">
        <v>134</v>
      </c>
      <c r="B25" s="149" t="str">
        <f>IF(ISNA(VLOOKUP($E$1,【非表示】1‐⑧差し込み!$B$3:$AL$3,20,FALSE)),"",VLOOKUP($E$1,【非表示】1‐⑧差し込み!$B$3:$AL$3,20,FALSE))</f>
        <v>あり</v>
      </c>
      <c r="C25" s="127"/>
      <c r="D25" s="127"/>
      <c r="E25" s="127"/>
    </row>
    <row r="26" spans="1:5" ht="20" customHeight="1" x14ac:dyDescent="0.25">
      <c r="A26" s="150" t="s">
        <v>135</v>
      </c>
      <c r="B26" s="143" t="str">
        <f>IF(ISNA(VLOOKUP($E$1,【非表示】1‐⑧差し込み!$B$3:$AL$3,21,FALSE)),"",VLOOKUP($E$1,【非表示】1‐⑧差し込み!$B$3:$AL$3,21,FALSE))</f>
        <v>あり</v>
      </c>
      <c r="C26" s="127"/>
      <c r="D26" s="127"/>
      <c r="E26" s="127"/>
    </row>
    <row r="27" spans="1:5" ht="20" customHeight="1" x14ac:dyDescent="0.25">
      <c r="A27" s="151" t="s">
        <v>136</v>
      </c>
      <c r="B27" s="143" t="str">
        <f>IF(ISNA(VLOOKUP($E$1,【非表示】1‐⑧差し込み!$B$3:$AL$3,22,FALSE)),"",VLOOKUP($E$1,【非表示】1‐⑧差し込み!$B$3:$AL$3,22,FALSE))</f>
        <v>共用</v>
      </c>
      <c r="C27" s="127"/>
      <c r="D27" s="127"/>
      <c r="E27" s="127"/>
    </row>
    <row r="28" spans="1:5" ht="20" customHeight="1" x14ac:dyDescent="0.25">
      <c r="A28" s="151" t="s">
        <v>137</v>
      </c>
      <c r="B28" s="143" t="str">
        <f>IF(ISNA(VLOOKUP($E$1,【非表示】1‐⑧差し込み!$B$3:$AL$3,23,FALSE)),"",VLOOKUP($E$1,【非表示】1‐⑧差し込み!$B$3:$AL$3,23,FALSE))</f>
        <v>あり</v>
      </c>
      <c r="C28" s="127"/>
      <c r="D28" s="127"/>
      <c r="E28" s="127"/>
    </row>
    <row r="29" spans="1:5" ht="20" customHeight="1" thickBot="1" x14ac:dyDescent="0.3">
      <c r="A29" s="152" t="s">
        <v>205</v>
      </c>
      <c r="B29" s="153" t="str">
        <f>IF(ISNA(VLOOKUP($E$1,【非表示】1‐⑧差し込み!$B$3:$AL$3,24,FALSE)),"",VLOOKUP($E$1,【非表示】1‐⑧差し込み!$B$3:$AL$3,24,FALSE))</f>
        <v>あり</v>
      </c>
      <c r="C29" s="127"/>
      <c r="D29" s="127"/>
      <c r="E29" s="127"/>
    </row>
    <row r="30" spans="1:5" ht="20" customHeight="1" thickBot="1" x14ac:dyDescent="0.3">
      <c r="A30" s="129" t="s">
        <v>212</v>
      </c>
      <c r="B30" s="147"/>
      <c r="C30" s="127"/>
      <c r="D30" s="127"/>
      <c r="E30" s="127"/>
    </row>
    <row r="31" spans="1:5" ht="20" customHeight="1" x14ac:dyDescent="0.25">
      <c r="A31" s="131" t="s">
        <v>198</v>
      </c>
      <c r="B31" s="149" t="str">
        <f>IF(ISNA(VLOOKUP($E$1,【非表示】1‐⑧差し込み!$B$3:$AL$3,25,FALSE)),"",VLOOKUP($E$1,【非表示】1‐⑧差し込み!$B$3:$AL$3,25,FALSE))</f>
        <v>2名</v>
      </c>
      <c r="C31" s="127"/>
      <c r="D31" s="127"/>
      <c r="E31" s="127"/>
    </row>
    <row r="32" spans="1:5" ht="20" customHeight="1" x14ac:dyDescent="0.25">
      <c r="A32" s="133" t="s">
        <v>179</v>
      </c>
      <c r="B32" s="143" t="str">
        <f>IF(ISNA(VLOOKUP($E$1,【非表示】1‐⑧差し込み!$B$3:$AL$3,26,FALSE)),"",VLOOKUP($E$1,【非表示】1‐⑧差し込み!$B$3:$AL$3,26,FALSE))</f>
        <v>あり</v>
      </c>
      <c r="C32" s="127"/>
      <c r="D32" s="127"/>
      <c r="E32" s="127"/>
    </row>
    <row r="33" spans="1:7" ht="20" customHeight="1" x14ac:dyDescent="0.25">
      <c r="A33" s="166" t="s">
        <v>180</v>
      </c>
      <c r="B33" s="143" t="str">
        <f>IF(ISNA(VLOOKUP($E$1,【非表示】1‐⑧差し込み!$B$3:$AL$3,27,FALSE)),"",VLOOKUP($E$1,【非表示】1‐⑧差し込み!$B$3:$AL$3,27,FALSE))</f>
        <v>あり</v>
      </c>
      <c r="C33" s="127"/>
      <c r="D33" s="127"/>
      <c r="E33" s="127"/>
    </row>
    <row r="34" spans="1:7" ht="20" customHeight="1" x14ac:dyDescent="0.25">
      <c r="A34" s="133" t="s">
        <v>213</v>
      </c>
      <c r="B34" s="143" t="str">
        <f>IF(ISNA(VLOOKUP($E$1,【非表示】1‐⑧差し込み!$B$3:$AL$3,28,FALSE)),"",VLOOKUP($E$1,【非表示】1‐⑧差し込み!$B$3:$AL$3,28,FALSE))</f>
        <v>あり</v>
      </c>
      <c r="C34" s="127"/>
      <c r="D34" s="127"/>
      <c r="E34" s="127"/>
    </row>
    <row r="35" spans="1:7" ht="20" customHeight="1" x14ac:dyDescent="0.25">
      <c r="A35" s="133" t="s">
        <v>214</v>
      </c>
      <c r="B35" s="143" t="str">
        <f>IF(ISNA(VLOOKUP($E$1,【非表示】1‐⑧差し込み!$B$3:$AL$3,29,FALSE)),"",VLOOKUP($E$1,【非表示】1‐⑧差し込み!$B$3:$AL$3,29,FALSE))</f>
        <v>あり</v>
      </c>
      <c r="C35" s="127"/>
      <c r="D35" s="127"/>
      <c r="E35" s="127"/>
    </row>
    <row r="36" spans="1:7" ht="75.5" customHeight="1" thickBot="1" x14ac:dyDescent="0.3">
      <c r="A36" s="135" t="s">
        <v>215</v>
      </c>
      <c r="B36" s="167" t="str">
        <f>IF(ISNA(VLOOKUP($E$1,【非表示】1‐⑧差し込み!$B$3:$AL$3,30,FALSE)),"",VLOOKUP($E$1,【非表示】1‐⑧差し込み!$B$3:$AL$3,30,FALSE))</f>
        <v>利用者が利用できる打ち合わせ用のスペースあり</v>
      </c>
      <c r="C36" s="7"/>
      <c r="D36" s="7"/>
      <c r="E36" s="7"/>
      <c r="F36" s="7"/>
      <c r="G36" s="7"/>
    </row>
    <row r="37" spans="1:7" ht="18" customHeight="1" thickBot="1" x14ac:dyDescent="0.3">
      <c r="A37" s="137" t="s">
        <v>216</v>
      </c>
      <c r="B37" s="147"/>
      <c r="C37" s="127"/>
      <c r="D37" s="127"/>
      <c r="E37" s="127"/>
    </row>
    <row r="38" spans="1:7" ht="20" customHeight="1" x14ac:dyDescent="0.25">
      <c r="A38" s="148" t="s">
        <v>198</v>
      </c>
      <c r="B38" s="149" t="str">
        <f>IF(ISNA(VLOOKUP($E$1,【非表示】1‐⑧差し込み!$B$3:$AL$3,31,FALSE)),"",VLOOKUP($E$1,【非表示】1‐⑧差し込み!$B$3:$AL$3,31,FALSE))</f>
        <v>3名</v>
      </c>
      <c r="C38" s="127"/>
      <c r="D38" s="127"/>
      <c r="E38" s="127"/>
    </row>
    <row r="39" spans="1:7" ht="20" customHeight="1" x14ac:dyDescent="0.25">
      <c r="A39" s="125" t="s">
        <v>336</v>
      </c>
      <c r="B39" s="143" t="str">
        <f>IF(ISNA(VLOOKUP($E$1,【非表示】1‐⑧差し込み!$B$3:$AL$3,32,FALSE)),"",VLOOKUP($E$1,【非表示】1‐⑧差し込み!$B$3:$AL$3,32,FALSE))</f>
        <v>4時間</v>
      </c>
      <c r="C39" s="127"/>
      <c r="D39" s="127"/>
      <c r="E39" s="127"/>
    </row>
    <row r="40" spans="1:7" ht="18" customHeight="1" x14ac:dyDescent="0.25">
      <c r="A40" s="150" t="s">
        <v>197</v>
      </c>
      <c r="B40" s="143" t="str">
        <f>IF(ISNA(VLOOKUP($E$1,【非表示】1‐⑧差し込み!$B$3:$AL$3,33,FALSE)),"",VLOOKUP($E$1,【非表示】1‐⑧差し込み!$B$3:$AL$3,33,FALSE))</f>
        <v>0歳4か月～3歳</v>
      </c>
      <c r="C40" s="127"/>
      <c r="D40" s="127"/>
      <c r="E40" s="127"/>
    </row>
    <row r="41" spans="1:7" ht="20" customHeight="1" x14ac:dyDescent="0.25">
      <c r="A41" s="150" t="s">
        <v>130</v>
      </c>
      <c r="B41" s="143" t="str">
        <f>IF(ISNA(VLOOKUP($E$1,【非表示】1‐⑧差し込み!$B$3:$AL$3,34,FALSE)),"",VLOOKUP($E$1,【非表示】1‐⑧差し込み!$B$3:$AL$3,34,FALSE))</f>
        <v>1階</v>
      </c>
      <c r="C41" s="127"/>
      <c r="D41" s="127"/>
      <c r="E41" s="127"/>
    </row>
    <row r="42" spans="1:7" ht="20" customHeight="1" x14ac:dyDescent="0.25">
      <c r="A42" s="151" t="s">
        <v>202</v>
      </c>
      <c r="B42" s="143" t="str">
        <f>IF(ISNA(VLOOKUP($E$1,【非表示】1‐⑧差し込み!$B$3:$AL$3,35,FALSE)),"",VLOOKUP($E$1,【非表示】1‐⑧差し込み!$B$3:$AL$3,35,FALSE))</f>
        <v>1室</v>
      </c>
      <c r="C42" s="127"/>
      <c r="D42" s="127"/>
      <c r="E42" s="127"/>
    </row>
    <row r="43" spans="1:7" ht="20" customHeight="1" x14ac:dyDescent="0.25">
      <c r="A43" s="151" t="s">
        <v>132</v>
      </c>
      <c r="B43" s="143" t="str">
        <f>IF(ISNA(VLOOKUP($E$1,【非表示】1‐⑧差し込み!$B$3:$AL$3,36,FALSE)),"",VLOOKUP($E$1,【非表示】1‐⑧差し込み!$B$3:$AL$3,36,FALSE))</f>
        <v>全体：27.00㎡</v>
      </c>
      <c r="C43" s="127"/>
      <c r="D43" s="127"/>
      <c r="E43" s="127"/>
    </row>
    <row r="44" spans="1:7" ht="20" customHeight="1" thickBot="1" x14ac:dyDescent="0.3">
      <c r="A44" s="152" t="s">
        <v>203</v>
      </c>
      <c r="B44" s="153" t="str">
        <f>IF(ISNA(VLOOKUP($E$1,【非表示】1‐⑧差し込み!$B$3:$AL$3,37,FALSE)),"",VLOOKUP($E$1,【非表示】1‐⑧差し込み!$B$3:$AL$3,37,FALSE))</f>
        <v>保育室：10㎡</v>
      </c>
      <c r="C44" s="127"/>
      <c r="D44" s="127"/>
      <c r="E44" s="127"/>
    </row>
    <row r="45" spans="1:7" ht="20" customHeight="1" thickBot="1" x14ac:dyDescent="0.3">
      <c r="A45" s="168" t="s">
        <v>206</v>
      </c>
      <c r="B45" s="169"/>
      <c r="C45" s="127"/>
      <c r="D45" s="127"/>
      <c r="E45" s="127"/>
    </row>
    <row r="46" spans="1:7" ht="20" customHeight="1" x14ac:dyDescent="0.75">
      <c r="A46" s="155" t="s">
        <v>168</v>
      </c>
      <c r="B46" s="132">
        <f>B47+B48</f>
        <v>6</v>
      </c>
      <c r="C46" s="121" t="s">
        <v>23</v>
      </c>
      <c r="D46" s="324" t="s">
        <v>285</v>
      </c>
      <c r="E46" s="127"/>
    </row>
    <row r="47" spans="1:7" ht="20" customHeight="1" x14ac:dyDescent="0.75">
      <c r="A47" s="156" t="s">
        <v>169</v>
      </c>
      <c r="B47" s="134">
        <f>'2-④'!I22</f>
        <v>1</v>
      </c>
      <c r="C47" s="121" t="s">
        <v>23</v>
      </c>
      <c r="D47" s="324" t="s">
        <v>285</v>
      </c>
      <c r="E47" s="157"/>
    </row>
    <row r="48" spans="1:7" ht="20" customHeight="1" thickBot="1" x14ac:dyDescent="0.8">
      <c r="A48" s="158" t="s">
        <v>170</v>
      </c>
      <c r="B48" s="136">
        <f>'2-④'!I23</f>
        <v>5</v>
      </c>
      <c r="C48" s="121" t="s">
        <v>23</v>
      </c>
      <c r="D48" s="324" t="s">
        <v>285</v>
      </c>
      <c r="E48" s="157"/>
    </row>
    <row r="49" spans="1:5" ht="20" customHeight="1" x14ac:dyDescent="0.25">
      <c r="A49" s="121"/>
      <c r="B49" s="157"/>
      <c r="C49" s="121"/>
      <c r="D49" s="118"/>
      <c r="E49" s="157"/>
    </row>
  </sheetData>
  <sheetProtection formatRows="0"/>
  <mergeCells count="2">
    <mergeCell ref="F3:F4"/>
    <mergeCell ref="D6:E8"/>
  </mergeCells>
  <phoneticPr fontId="3"/>
  <conditionalFormatting sqref="B13">
    <cfRule type="containsBlanks" dxfId="11" priority="2">
      <formula>LEN(TRIM(B13))=0</formula>
    </cfRule>
  </conditionalFormatting>
  <conditionalFormatting sqref="B47:B48">
    <cfRule type="containsBlanks" dxfId="10" priority="1">
      <formula>LEN(TRIM(B47))=0</formula>
    </cfRule>
  </conditionalFormatting>
  <dataValidations count="4">
    <dataValidation allowBlank="1" showInputMessage="1" showErrorMessage="1" promptTitle="入力不要" prompt="修正したい場合_x000a_審査センターにご連絡ください。" sqref="B3:B12 B16:B18 B20:B23 B25:B29 B31:B36 B38:B44" xr:uid="{2477F0CD-5A65-4E51-9760-85E256889F4D}"/>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3" xr:uid="{C29BBF6A-1CBB-46DB-81D8-E342A68863D1}">
      <formula1>1</formula1>
      <formula2>365</formula2>
    </dataValidation>
    <dataValidation type="whole" allowBlank="1" showInputMessage="1" showErrorMessage="1" sqref="E47:E49 B46 B49" xr:uid="{B8A66BD7-779B-41F7-8D14-D1922A1E3DF7}">
      <formula1>0</formula1>
      <formula2>365</formula2>
    </dataValidation>
    <dataValidation type="whole" allowBlank="1" showInputMessage="1" showErrorMessage="1" sqref="B45 B19 B24 B30 B15 B37" xr:uid="{5787A195-6E94-4411-AB36-82BD66D56F3D}">
      <formula1>1</formula1>
      <formula2>365</formula2>
    </dataValidation>
  </dataValidations>
  <pageMargins left="0.70866141732283472" right="0.70866141732283472" top="0.74803149606299213" bottom="0.74803149606299213" header="0.31496062992125984" footer="0.31496062992125984"/>
  <pageSetup paperSize="9" scale="62" orientation="portrait" r:id="rId1"/>
  <headerFooter>
    <oddHeader>&amp;F</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300AF-F7D0-4258-8902-AD314E56D8D0}">
  <sheetPr>
    <tabColor rgb="FFFF0000"/>
  </sheetPr>
  <dimension ref="A1:I51"/>
  <sheetViews>
    <sheetView view="pageBreakPreview" topLeftCell="A18" zoomScale="70" zoomScaleNormal="85" zoomScaleSheetLayoutView="70" workbookViewId="0">
      <selection activeCell="M45" sqref="M45"/>
    </sheetView>
  </sheetViews>
  <sheetFormatPr defaultColWidth="9" defaultRowHeight="17.5" x14ac:dyDescent="0.55000000000000004"/>
  <cols>
    <col min="1" max="2" width="4.08203125" style="6" customWidth="1"/>
    <col min="3" max="3" width="5" style="6" customWidth="1"/>
    <col min="4" max="4" width="22.4140625" style="6" customWidth="1"/>
    <col min="5" max="5" width="27.08203125" style="6" customWidth="1"/>
    <col min="6" max="6" width="40.4140625" style="13" customWidth="1"/>
    <col min="7" max="7" width="1.5" style="13" customWidth="1"/>
    <col min="8" max="8" width="21.58203125" style="77" bestFit="1" customWidth="1"/>
    <col min="9" max="16384" width="9" style="6"/>
  </cols>
  <sheetData>
    <row r="1" spans="1:9" ht="14.25" customHeight="1" x14ac:dyDescent="0.55000000000000004">
      <c r="A1" s="4"/>
      <c r="B1" s="4"/>
      <c r="C1" s="4"/>
      <c r="D1" s="4"/>
      <c r="E1" s="4"/>
      <c r="F1" s="5" t="s">
        <v>99</v>
      </c>
      <c r="G1" s="5"/>
    </row>
    <row r="2" spans="1:9" ht="22.5" x14ac:dyDescent="0.55000000000000004">
      <c r="A2" s="376" t="s">
        <v>109</v>
      </c>
      <c r="B2" s="376"/>
      <c r="C2" s="376"/>
      <c r="D2" s="376"/>
      <c r="E2" s="376"/>
      <c r="F2" s="376"/>
      <c r="G2" s="90"/>
    </row>
    <row r="3" spans="1:9" x14ac:dyDescent="0.55000000000000004">
      <c r="A3" s="4"/>
      <c r="B3" s="4"/>
      <c r="C3" s="4"/>
      <c r="D3" s="4"/>
      <c r="E3" s="4"/>
      <c r="F3" s="7"/>
      <c r="G3" s="7"/>
    </row>
    <row r="4" spans="1:9" ht="18" customHeight="1" x14ac:dyDescent="0.55000000000000004">
      <c r="A4" s="4"/>
      <c r="B4" s="4"/>
      <c r="C4" s="4"/>
      <c r="D4" s="4"/>
      <c r="E4" s="8" t="s">
        <v>24</v>
      </c>
      <c r="F4" s="99" t="str">
        <f>'2-①'!H7</f>
        <v>せたがやひろば</v>
      </c>
      <c r="G4" s="9"/>
      <c r="H4" s="4" t="s">
        <v>286</v>
      </c>
    </row>
    <row r="5" spans="1:9" ht="18" customHeight="1" x14ac:dyDescent="0.55000000000000004">
      <c r="A5" s="4" t="s">
        <v>25</v>
      </c>
      <c r="B5" s="4"/>
      <c r="C5" s="4"/>
      <c r="D5" s="4"/>
      <c r="E5" s="4"/>
      <c r="F5" s="5" t="s">
        <v>26</v>
      </c>
      <c r="G5" s="5"/>
    </row>
    <row r="6" spans="1:9" ht="18" customHeight="1" x14ac:dyDescent="0.55000000000000004">
      <c r="A6" s="377" t="s">
        <v>27</v>
      </c>
      <c r="B6" s="378"/>
      <c r="C6" s="378"/>
      <c r="D6" s="378"/>
      <c r="E6" s="170" t="s">
        <v>217</v>
      </c>
      <c r="F6" s="171" t="s">
        <v>28</v>
      </c>
      <c r="G6" s="9"/>
      <c r="H6" s="89" t="s">
        <v>108</v>
      </c>
    </row>
    <row r="7" spans="1:9" ht="18" customHeight="1" x14ac:dyDescent="0.55000000000000004">
      <c r="A7" s="379" t="s">
        <v>29</v>
      </c>
      <c r="B7" s="172" t="s">
        <v>98</v>
      </c>
      <c r="C7" s="172"/>
      <c r="D7" s="172"/>
      <c r="E7" s="100">
        <f>SUM(E8:E10)</f>
        <v>3115000</v>
      </c>
      <c r="F7" s="61"/>
      <c r="G7" s="9"/>
      <c r="H7" s="6" t="s">
        <v>30</v>
      </c>
    </row>
    <row r="8" spans="1:9" ht="18" customHeight="1" x14ac:dyDescent="0.55000000000000004">
      <c r="A8" s="380"/>
      <c r="B8" s="173"/>
      <c r="C8" s="174" t="s">
        <v>113</v>
      </c>
      <c r="D8" s="175"/>
      <c r="E8" s="331">
        <v>3015000</v>
      </c>
      <c r="F8" s="88"/>
      <c r="G8" s="7"/>
      <c r="H8" s="6"/>
    </row>
    <row r="9" spans="1:9" ht="18" customHeight="1" x14ac:dyDescent="0.55000000000000004">
      <c r="A9" s="380"/>
      <c r="B9" s="173"/>
      <c r="C9" s="176" t="s">
        <v>107</v>
      </c>
      <c r="D9" s="177"/>
      <c r="E9" s="332"/>
      <c r="F9" s="88"/>
      <c r="G9" s="7"/>
      <c r="H9" s="6"/>
    </row>
    <row r="10" spans="1:9" ht="18" customHeight="1" x14ac:dyDescent="0.55000000000000004">
      <c r="A10" s="380"/>
      <c r="B10" s="178"/>
      <c r="C10" s="179" t="s">
        <v>106</v>
      </c>
      <c r="D10" s="180"/>
      <c r="E10" s="333">
        <v>100000</v>
      </c>
      <c r="F10" s="69"/>
      <c r="G10" s="7"/>
      <c r="H10" s="4"/>
      <c r="I10" s="4"/>
    </row>
    <row r="11" spans="1:9" ht="18" customHeight="1" x14ac:dyDescent="0.55000000000000004">
      <c r="A11" s="380"/>
      <c r="B11" s="181" t="s">
        <v>31</v>
      </c>
      <c r="C11" s="181"/>
      <c r="D11" s="182"/>
      <c r="E11" s="334">
        <v>500000</v>
      </c>
      <c r="F11" s="64"/>
      <c r="G11" s="7"/>
      <c r="H11" s="6"/>
    </row>
    <row r="12" spans="1:9" ht="18" customHeight="1" x14ac:dyDescent="0.55000000000000004">
      <c r="A12" s="380"/>
      <c r="B12" s="172" t="s">
        <v>32</v>
      </c>
      <c r="C12" s="172"/>
      <c r="D12" s="183"/>
      <c r="E12" s="60">
        <f>SUM(E13:E17)</f>
        <v>0</v>
      </c>
      <c r="F12" s="65"/>
      <c r="G12" s="7"/>
      <c r="H12" s="6" t="s">
        <v>30</v>
      </c>
    </row>
    <row r="13" spans="1:9" ht="18" customHeight="1" x14ac:dyDescent="0.55000000000000004">
      <c r="A13" s="380"/>
      <c r="B13" s="184"/>
      <c r="C13" s="174" t="s">
        <v>33</v>
      </c>
      <c r="D13" s="175"/>
      <c r="E13" s="10"/>
      <c r="F13" s="66"/>
      <c r="G13" s="7"/>
      <c r="H13" s="6"/>
    </row>
    <row r="14" spans="1:9" ht="18" customHeight="1" x14ac:dyDescent="0.55000000000000004">
      <c r="A14" s="380"/>
      <c r="B14" s="184"/>
      <c r="C14" s="176" t="s">
        <v>34</v>
      </c>
      <c r="D14" s="177"/>
      <c r="E14" s="11"/>
      <c r="F14" s="62"/>
      <c r="G14" s="7"/>
      <c r="H14" s="6"/>
    </row>
    <row r="15" spans="1:9" ht="18" customHeight="1" x14ac:dyDescent="0.55000000000000004">
      <c r="A15" s="380"/>
      <c r="B15" s="184"/>
      <c r="C15" s="176" t="s">
        <v>35</v>
      </c>
      <c r="D15" s="177"/>
      <c r="E15" s="11"/>
      <c r="F15" s="62"/>
      <c r="G15" s="7"/>
      <c r="H15" s="6"/>
    </row>
    <row r="16" spans="1:9" ht="18" customHeight="1" x14ac:dyDescent="0.55000000000000004">
      <c r="A16" s="380"/>
      <c r="B16" s="184"/>
      <c r="C16" s="176" t="s">
        <v>36</v>
      </c>
      <c r="D16" s="177"/>
      <c r="E16" s="11"/>
      <c r="F16" s="62"/>
      <c r="G16" s="7"/>
      <c r="H16" s="6"/>
    </row>
    <row r="17" spans="1:8" ht="18" customHeight="1" thickBot="1" x14ac:dyDescent="0.6">
      <c r="A17" s="381"/>
      <c r="B17" s="185"/>
      <c r="C17" s="186" t="s">
        <v>37</v>
      </c>
      <c r="D17" s="187"/>
      <c r="E17" s="12"/>
      <c r="F17" s="67"/>
      <c r="G17" s="7"/>
      <c r="H17" s="6"/>
    </row>
    <row r="18" spans="1:8" ht="18" customHeight="1" thickTop="1" x14ac:dyDescent="0.55000000000000004">
      <c r="A18" s="188" t="s">
        <v>110</v>
      </c>
      <c r="B18" s="189"/>
      <c r="C18" s="189"/>
      <c r="D18" s="190"/>
      <c r="E18" s="68">
        <f>SUM(E7,E11,E12)</f>
        <v>3615000</v>
      </c>
      <c r="F18" s="191"/>
      <c r="G18" s="7"/>
      <c r="H18" s="6" t="s">
        <v>30</v>
      </c>
    </row>
    <row r="19" spans="1:8" ht="17.25" customHeight="1" x14ac:dyDescent="0.55000000000000004">
      <c r="A19" s="82"/>
      <c r="B19" s="85"/>
      <c r="C19" s="85"/>
      <c r="D19" s="85"/>
      <c r="E19" s="4"/>
      <c r="F19" s="84"/>
      <c r="G19" s="9"/>
      <c r="H19" s="6"/>
    </row>
    <row r="20" spans="1:8" ht="18" customHeight="1" x14ac:dyDescent="0.55000000000000004">
      <c r="A20" s="87" t="s">
        <v>38</v>
      </c>
      <c r="B20" s="86"/>
      <c r="C20" s="86"/>
      <c r="D20" s="85"/>
      <c r="E20" s="4"/>
      <c r="F20" s="84"/>
      <c r="G20" s="7"/>
      <c r="H20" s="6"/>
    </row>
    <row r="21" spans="1:8" ht="18" customHeight="1" x14ac:dyDescent="0.55000000000000004">
      <c r="A21" s="377" t="s">
        <v>27</v>
      </c>
      <c r="B21" s="378"/>
      <c r="C21" s="378"/>
      <c r="D21" s="378"/>
      <c r="E21" s="170" t="s">
        <v>217</v>
      </c>
      <c r="F21" s="171" t="s">
        <v>28</v>
      </c>
      <c r="G21" s="7"/>
      <c r="H21" s="6"/>
    </row>
    <row r="22" spans="1:8" ht="18" customHeight="1" x14ac:dyDescent="0.55000000000000004">
      <c r="A22" s="379" t="s">
        <v>39</v>
      </c>
      <c r="B22" s="172" t="s">
        <v>104</v>
      </c>
      <c r="C22" s="181"/>
      <c r="D22" s="182"/>
      <c r="E22" s="83">
        <f>SUM(E23,E24,E37)</f>
        <v>3015000</v>
      </c>
      <c r="F22" s="61"/>
      <c r="G22" s="7"/>
      <c r="H22" s="6" t="s">
        <v>30</v>
      </c>
    </row>
    <row r="23" spans="1:8" ht="18" customHeight="1" x14ac:dyDescent="0.55000000000000004">
      <c r="A23" s="380"/>
      <c r="B23" s="192"/>
      <c r="C23" s="196" t="s">
        <v>105</v>
      </c>
      <c r="D23" s="182"/>
      <c r="E23" s="335">
        <v>2000000</v>
      </c>
      <c r="F23" s="70"/>
      <c r="G23" s="7"/>
      <c r="H23" s="6"/>
    </row>
    <row r="24" spans="1:8" ht="18" customHeight="1" x14ac:dyDescent="0.55000000000000004">
      <c r="A24" s="380"/>
      <c r="B24" s="192"/>
      <c r="C24" s="197" t="s">
        <v>104</v>
      </c>
      <c r="D24" s="198"/>
      <c r="E24" s="71">
        <f>SUM(E25:E36)</f>
        <v>50000</v>
      </c>
      <c r="F24" s="64"/>
      <c r="G24" s="7"/>
      <c r="H24" s="6" t="s">
        <v>30</v>
      </c>
    </row>
    <row r="25" spans="1:8" ht="18" customHeight="1" x14ac:dyDescent="0.55000000000000004">
      <c r="A25" s="380"/>
      <c r="B25" s="192"/>
      <c r="C25" s="199">
        <v>1</v>
      </c>
      <c r="D25" s="91" t="s">
        <v>40</v>
      </c>
      <c r="E25" s="336"/>
      <c r="F25" s="66"/>
      <c r="G25" s="7"/>
    </row>
    <row r="26" spans="1:8" ht="18" customHeight="1" x14ac:dyDescent="0.55000000000000004">
      <c r="A26" s="380"/>
      <c r="B26" s="192"/>
      <c r="C26" s="199">
        <v>2</v>
      </c>
      <c r="D26" s="92" t="s">
        <v>41</v>
      </c>
      <c r="E26" s="337"/>
      <c r="F26" s="62"/>
      <c r="G26" s="7"/>
    </row>
    <row r="27" spans="1:8" ht="18" customHeight="1" x14ac:dyDescent="0.55000000000000004">
      <c r="A27" s="380"/>
      <c r="B27" s="192"/>
      <c r="C27" s="199">
        <v>3</v>
      </c>
      <c r="D27" s="92" t="s">
        <v>42</v>
      </c>
      <c r="E27" s="337"/>
      <c r="F27" s="62"/>
      <c r="G27" s="7"/>
    </row>
    <row r="28" spans="1:8" ht="18" customHeight="1" x14ac:dyDescent="0.55000000000000004">
      <c r="A28" s="380"/>
      <c r="B28" s="192"/>
      <c r="C28" s="199">
        <v>4</v>
      </c>
      <c r="D28" s="92" t="s">
        <v>43</v>
      </c>
      <c r="E28" s="338"/>
      <c r="F28" s="62"/>
      <c r="G28" s="7"/>
    </row>
    <row r="29" spans="1:8" ht="18" customHeight="1" x14ac:dyDescent="0.55000000000000004">
      <c r="A29" s="380"/>
      <c r="B29" s="192"/>
      <c r="C29" s="199">
        <v>5</v>
      </c>
      <c r="D29" s="92" t="s">
        <v>44</v>
      </c>
      <c r="E29" s="337"/>
      <c r="F29" s="62"/>
      <c r="G29" s="7"/>
    </row>
    <row r="30" spans="1:8" ht="18" customHeight="1" x14ac:dyDescent="0.55000000000000004">
      <c r="A30" s="380"/>
      <c r="B30" s="192"/>
      <c r="C30" s="199">
        <v>6</v>
      </c>
      <c r="D30" s="92" t="s">
        <v>45</v>
      </c>
      <c r="E30" s="337">
        <v>50000</v>
      </c>
      <c r="F30" s="62"/>
      <c r="G30" s="7"/>
    </row>
    <row r="31" spans="1:8" ht="18" customHeight="1" x14ac:dyDescent="0.55000000000000004">
      <c r="A31" s="380"/>
      <c r="B31" s="192"/>
      <c r="C31" s="199">
        <v>7</v>
      </c>
      <c r="D31" s="92" t="s">
        <v>46</v>
      </c>
      <c r="E31" s="337"/>
      <c r="F31" s="62"/>
      <c r="G31" s="7"/>
    </row>
    <row r="32" spans="1:8" ht="18" customHeight="1" x14ac:dyDescent="0.55000000000000004">
      <c r="A32" s="380"/>
      <c r="B32" s="192"/>
      <c r="C32" s="199">
        <v>8</v>
      </c>
      <c r="D32" s="92" t="s">
        <v>47</v>
      </c>
      <c r="E32" s="337"/>
      <c r="F32" s="62"/>
      <c r="G32" s="7"/>
    </row>
    <row r="33" spans="1:9" ht="18" customHeight="1" x14ac:dyDescent="0.55000000000000004">
      <c r="A33" s="380"/>
      <c r="B33" s="192"/>
      <c r="C33" s="199">
        <v>9</v>
      </c>
      <c r="D33" s="92" t="s">
        <v>48</v>
      </c>
      <c r="E33" s="337"/>
      <c r="F33" s="62"/>
      <c r="G33" s="7"/>
    </row>
    <row r="34" spans="1:9" ht="18" customHeight="1" x14ac:dyDescent="0.55000000000000004">
      <c r="A34" s="380"/>
      <c r="B34" s="192"/>
      <c r="C34" s="199">
        <v>10</v>
      </c>
      <c r="D34" s="92" t="s">
        <v>103</v>
      </c>
      <c r="E34" s="337"/>
      <c r="F34" s="62"/>
      <c r="G34" s="7"/>
    </row>
    <row r="35" spans="1:9" ht="18" customHeight="1" x14ac:dyDescent="0.55000000000000004">
      <c r="A35" s="380"/>
      <c r="B35" s="192"/>
      <c r="C35" s="199">
        <v>11</v>
      </c>
      <c r="D35" s="92" t="s">
        <v>49</v>
      </c>
      <c r="E35" s="337"/>
      <c r="F35" s="62"/>
      <c r="G35" s="7"/>
    </row>
    <row r="36" spans="1:9" ht="18" customHeight="1" x14ac:dyDescent="0.55000000000000004">
      <c r="A36" s="380"/>
      <c r="B36" s="192"/>
      <c r="C36" s="200">
        <v>12</v>
      </c>
      <c r="D36" s="93" t="s">
        <v>50</v>
      </c>
      <c r="E36" s="339"/>
      <c r="F36" s="72"/>
      <c r="G36" s="7"/>
    </row>
    <row r="37" spans="1:9" ht="18" customHeight="1" x14ac:dyDescent="0.55000000000000004">
      <c r="A37" s="380"/>
      <c r="B37" s="192"/>
      <c r="C37" s="193" t="s">
        <v>51</v>
      </c>
      <c r="D37" s="201"/>
      <c r="E37" s="73">
        <f>SUM(E38:E39)</f>
        <v>965000</v>
      </c>
      <c r="F37" s="65"/>
      <c r="G37" s="7"/>
      <c r="H37" s="6" t="s">
        <v>30</v>
      </c>
    </row>
    <row r="38" spans="1:9" ht="18" customHeight="1" x14ac:dyDescent="0.55000000000000004">
      <c r="A38" s="380"/>
      <c r="B38" s="192"/>
      <c r="C38" s="202"/>
      <c r="D38" s="94" t="s">
        <v>102</v>
      </c>
      <c r="E38" s="340">
        <v>965000</v>
      </c>
      <c r="F38" s="65"/>
      <c r="G38" s="7"/>
      <c r="H38" s="6"/>
    </row>
    <row r="39" spans="1:9" ht="18" customHeight="1" x14ac:dyDescent="0.55000000000000004">
      <c r="A39" s="380"/>
      <c r="B39" s="192"/>
      <c r="C39" s="202"/>
      <c r="D39" s="95" t="s">
        <v>32</v>
      </c>
      <c r="E39" s="341"/>
      <c r="F39" s="64"/>
      <c r="G39" s="7"/>
      <c r="H39" s="6"/>
    </row>
    <row r="40" spans="1:9" ht="18" customHeight="1" x14ac:dyDescent="0.55000000000000004">
      <c r="A40" s="380"/>
      <c r="B40" s="193" t="s">
        <v>52</v>
      </c>
      <c r="C40" s="181"/>
      <c r="D40" s="182"/>
      <c r="E40" s="74">
        <f>SUM(E41:E42)</f>
        <v>0</v>
      </c>
      <c r="F40" s="69"/>
      <c r="G40" s="7"/>
      <c r="H40" s="6" t="s">
        <v>30</v>
      </c>
    </row>
    <row r="41" spans="1:9" ht="18" customHeight="1" x14ac:dyDescent="0.55000000000000004">
      <c r="A41" s="380"/>
      <c r="B41" s="184"/>
      <c r="C41" s="96" t="s">
        <v>53</v>
      </c>
      <c r="D41" s="96"/>
      <c r="E41" s="336"/>
      <c r="F41" s="66"/>
      <c r="G41" s="7"/>
      <c r="H41" s="6"/>
    </row>
    <row r="42" spans="1:9" ht="18" customHeight="1" x14ac:dyDescent="0.55000000000000004">
      <c r="A42" s="380"/>
      <c r="B42" s="194"/>
      <c r="C42" s="97" t="s">
        <v>54</v>
      </c>
      <c r="D42" s="98"/>
      <c r="E42" s="342"/>
      <c r="F42" s="63"/>
      <c r="G42" s="7"/>
      <c r="H42" s="6"/>
    </row>
    <row r="43" spans="1:9" ht="18" customHeight="1" thickBot="1" x14ac:dyDescent="0.6">
      <c r="A43" s="381"/>
      <c r="B43" s="195" t="s">
        <v>101</v>
      </c>
      <c r="C43" s="195"/>
      <c r="D43" s="195"/>
      <c r="E43" s="343">
        <v>100000</v>
      </c>
      <c r="F43" s="81"/>
      <c r="G43" s="7"/>
      <c r="H43" s="4"/>
      <c r="I43" s="4"/>
    </row>
    <row r="44" spans="1:9" ht="18" customHeight="1" thickTop="1" thickBot="1" x14ac:dyDescent="0.6">
      <c r="A44" s="203" t="s">
        <v>100</v>
      </c>
      <c r="B44" s="203"/>
      <c r="C44" s="203"/>
      <c r="D44" s="204"/>
      <c r="E44" s="80">
        <f>SUM(E22,E40,E43)</f>
        <v>3115000</v>
      </c>
      <c r="F44" s="205"/>
      <c r="G44" s="7"/>
      <c r="H44" s="6" t="s">
        <v>30</v>
      </c>
    </row>
    <row r="45" spans="1:9" ht="18" customHeight="1" thickTop="1" x14ac:dyDescent="0.55000000000000004">
      <c r="A45" s="373" t="s">
        <v>55</v>
      </c>
      <c r="B45" s="374"/>
      <c r="C45" s="374"/>
      <c r="D45" s="375"/>
      <c r="E45" s="79">
        <f>E18-E44</f>
        <v>500000</v>
      </c>
      <c r="F45" s="191"/>
      <c r="G45" s="7"/>
      <c r="H45" s="6" t="s">
        <v>30</v>
      </c>
    </row>
    <row r="46" spans="1:9" ht="18" customHeight="1" x14ac:dyDescent="0.55000000000000004">
      <c r="A46" s="365" t="s">
        <v>56</v>
      </c>
      <c r="B46" s="365"/>
      <c r="C46" s="365"/>
      <c r="D46" s="365"/>
      <c r="E46" s="78">
        <f>E7-E44</f>
        <v>0</v>
      </c>
      <c r="F46" s="206"/>
      <c r="G46" s="7"/>
      <c r="H46" s="6" t="s">
        <v>30</v>
      </c>
    </row>
    <row r="47" spans="1:9" ht="18" customHeight="1" thickBot="1" x14ac:dyDescent="0.6">
      <c r="A47" s="367" t="s">
        <v>57</v>
      </c>
      <c r="B47" s="368"/>
      <c r="C47" s="368"/>
      <c r="D47" s="369"/>
      <c r="E47" s="74">
        <f>E7</f>
        <v>3115000</v>
      </c>
      <c r="F47" s="207"/>
      <c r="H47" s="6" t="s">
        <v>30</v>
      </c>
    </row>
    <row r="48" spans="1:9" ht="37.5" customHeight="1" thickBot="1" x14ac:dyDescent="0.6">
      <c r="A48" s="370" t="s">
        <v>58</v>
      </c>
      <c r="B48" s="371"/>
      <c r="C48" s="371"/>
      <c r="D48" s="372"/>
      <c r="E48" s="75">
        <f>MIN(E44,E47)</f>
        <v>3115000</v>
      </c>
      <c r="F48" s="208"/>
      <c r="H48" s="305" t="s">
        <v>287</v>
      </c>
    </row>
    <row r="49" spans="1:4" x14ac:dyDescent="0.55000000000000004">
      <c r="A49" s="366"/>
      <c r="B49" s="366"/>
      <c r="C49" s="366"/>
      <c r="D49" s="366"/>
    </row>
    <row r="50" spans="1:4" x14ac:dyDescent="0.55000000000000004">
      <c r="A50" s="366"/>
      <c r="B50" s="366"/>
      <c r="C50" s="366"/>
      <c r="D50" s="366"/>
    </row>
    <row r="51" spans="1:4" x14ac:dyDescent="0.55000000000000004">
      <c r="A51" s="366"/>
      <c r="B51" s="366"/>
      <c r="C51" s="366"/>
      <c r="D51" s="366"/>
    </row>
  </sheetData>
  <mergeCells count="12">
    <mergeCell ref="A45:D45"/>
    <mergeCell ref="A2:F2"/>
    <mergeCell ref="A6:D6"/>
    <mergeCell ref="A22:A43"/>
    <mergeCell ref="A7:A17"/>
    <mergeCell ref="A21:D21"/>
    <mergeCell ref="A46:D46"/>
    <mergeCell ref="A49:D49"/>
    <mergeCell ref="A50:D50"/>
    <mergeCell ref="A51:D51"/>
    <mergeCell ref="A47:D47"/>
    <mergeCell ref="A48:D48"/>
  </mergeCells>
  <phoneticPr fontId="3"/>
  <conditionalFormatting sqref="E8 E10">
    <cfRule type="containsBlanks" dxfId="9" priority="3">
      <formula>LEN(TRIM(E8))=0</formula>
    </cfRule>
  </conditionalFormatting>
  <conditionalFormatting sqref="E43">
    <cfRule type="containsBlanks" dxfId="8" priority="2">
      <formula>LEN(TRIM(E43))=0</formula>
    </cfRule>
  </conditionalFormatting>
  <conditionalFormatting sqref="E11">
    <cfRule type="containsBlanks" dxfId="7" priority="1">
      <formula>LEN(TRIM(E11))=0</formula>
    </cfRule>
  </conditionalFormatting>
  <dataValidations xWindow="440" yWindow="634" count="8">
    <dataValidation allowBlank="1" showInputMessage="1" showErrorMessage="1" promptTitle="入力時の注意" prompt="原則予定額通知の_x000a_内容を記入してください。" sqref="E8:E10" xr:uid="{06245596-2E19-4D4D-8368-3878967C89B1}"/>
    <dataValidation allowBlank="1" showInputMessage="1" showErrorMessage="1" promptTitle="入力時の注意" prompt="収入と同額を_x000a_記入してください。_x000a_収入を上回る見込み_x000a_の場合はその見込み額を_x000a_記入してください。" sqref="E43" xr:uid="{245579D8-F639-4539-923B-9C64BB2B960E}"/>
    <dataValidation allowBlank="1" showInputMessage="1" showErrorMessage="1" promptTitle="入力不要" prompt="入力不要です。" sqref="E7 E12 E18 E22 E24 E37 E40 E44:E48" xr:uid="{86D97D95-B44F-43F2-B5CC-E729E705CDDE}"/>
    <dataValidation allowBlank="1" showInputMessage="1" showErrorMessage="1" promptTitle="入力時の注意" prompt="補助金以外に収入が_x000a_見込まれる_x000a_場合はご記入ください。" sqref="E13:E17" xr:uid="{9AAC9E0B-70B8-4D98-BC1E-28E73DBD27F2}"/>
    <dataValidation allowBlank="1" showInputMessage="1" showErrorMessage="1" promptTitle="入力時の注意" prompt="利用料収入の見込み額_x000a_を記入ください。" sqref="E11" xr:uid="{7F4796D4-9ECE-47C8-856A-F18A6915E5C5}"/>
    <dataValidation allowBlank="1" showInputMessage="1" showErrorMessage="1" promptTitle="入力時の注意" prompt="補助金の支出_x000a_予定額をご記入ください。" sqref="E23 E25:E36 E38:E39" xr:uid="{1B54CCB8-3433-4E69-B776-A05BF68D1933}"/>
    <dataValidation allowBlank="1" showInputMessage="1" showErrorMessage="1" promptTitle="入力時の注意" prompt="開設準備経費の収入が_x000a_ある場合はご記入ください。" sqref="E41:E42" xr:uid="{6AD13F24-3627-437D-84BE-8382AEB8A27F}"/>
    <dataValidation allowBlank="1" showInputMessage="1" showErrorMessage="1" promptTitle="入力時の注意" prompt="特記事項がない_x000a_場合入力不要。" sqref="F7:F17 F22:F43" xr:uid="{2EB38CA5-18D9-482C-9330-6D8F2AFE292E}"/>
  </dataValidations>
  <pageMargins left="0.70866141732283472" right="0.70866141732283472" top="0.74803149606299213" bottom="0.74803149606299213" header="0.31496062992125984" footer="0.31496062992125984"/>
  <pageSetup paperSize="9" scale="75" orientation="portrait" r:id="rId1"/>
  <headerFooter>
    <oddHeader>&amp;F</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F3FF9-05F0-4B11-B733-664580A97359}">
  <sheetPr>
    <tabColor rgb="FFFF0000"/>
    <outlinePr summaryBelow="0" summaryRight="0"/>
  </sheetPr>
  <dimension ref="A1:AG69"/>
  <sheetViews>
    <sheetView showGridLines="0" view="pageBreakPreview" topLeftCell="A19" zoomScale="70" zoomScaleNormal="65" zoomScaleSheetLayoutView="70" workbookViewId="0">
      <selection activeCell="AG37" sqref="AG37"/>
    </sheetView>
  </sheetViews>
  <sheetFormatPr defaultColWidth="8.1640625" defaultRowHeight="15" customHeight="1" x14ac:dyDescent="0.55000000000000004"/>
  <cols>
    <col min="1" max="1" width="3.33203125" style="15" customWidth="1"/>
    <col min="2" max="2" width="3" style="15" customWidth="1"/>
    <col min="3" max="4" width="7.25" style="15" customWidth="1"/>
    <col min="5" max="6" width="7.58203125" style="15" customWidth="1"/>
    <col min="7" max="7" width="10.83203125" style="15" customWidth="1"/>
    <col min="8" max="8" width="8.58203125" style="15" customWidth="1"/>
    <col min="9" max="9" width="7.58203125" style="15" customWidth="1"/>
    <col min="10" max="10" width="18.6640625" style="15" customWidth="1"/>
    <col min="11" max="11" width="16.33203125" style="15" customWidth="1"/>
    <col min="12" max="12" width="11.83203125" style="15" customWidth="1"/>
    <col min="13" max="13" width="19.33203125" style="15" customWidth="1"/>
    <col min="14" max="14" width="9.33203125" style="15" customWidth="1"/>
    <col min="15" max="15" width="11.58203125" style="15" customWidth="1"/>
    <col min="16" max="16" width="2.33203125" style="15" customWidth="1"/>
    <col min="17" max="17" width="3.33203125" style="16" customWidth="1"/>
    <col min="18" max="18" width="2.33203125" style="15" customWidth="1"/>
    <col min="19" max="19" width="1.83203125" style="15" customWidth="1"/>
    <col min="20" max="20" width="3.08203125" style="15" customWidth="1"/>
    <col min="21" max="21" width="4.9140625" style="16" customWidth="1"/>
    <col min="22" max="22" width="4.4140625" style="15" customWidth="1"/>
    <col min="23" max="23" width="9.1640625" style="15" customWidth="1"/>
    <col min="24" max="24" width="8.08203125" style="15" hidden="1" customWidth="1"/>
    <col min="25" max="25" width="9.5" style="15" customWidth="1"/>
    <col min="26" max="26" width="9.58203125" style="15" customWidth="1"/>
    <col min="27" max="27" width="8.08203125" style="15" customWidth="1"/>
    <col min="28" max="28" width="2.6640625" style="15" customWidth="1"/>
    <col min="29" max="29" width="2.75" style="15" customWidth="1"/>
    <col min="30" max="31" width="8.1640625" style="214"/>
    <col min="32" max="16384" width="8.1640625" style="15"/>
  </cols>
  <sheetData>
    <row r="1" spans="1:33" ht="21.5" customHeight="1" x14ac:dyDescent="0.55000000000000004">
      <c r="A1" s="14"/>
      <c r="B1" s="14"/>
      <c r="C1" s="14"/>
      <c r="D1" s="14"/>
      <c r="E1" s="14"/>
      <c r="F1" s="14"/>
      <c r="G1" s="14"/>
      <c r="H1" s="14"/>
      <c r="I1" s="14"/>
      <c r="J1" s="14"/>
      <c r="K1" s="14"/>
      <c r="L1" s="14"/>
      <c r="M1" s="210" t="s">
        <v>218</v>
      </c>
      <c r="N1" s="391">
        <v>45748</v>
      </c>
      <c r="O1" s="392"/>
      <c r="P1" s="211" t="s">
        <v>219</v>
      </c>
      <c r="Q1" s="212"/>
      <c r="AA1" s="213" t="s">
        <v>275</v>
      </c>
    </row>
    <row r="2" spans="1:33" ht="22.5" customHeight="1" x14ac:dyDescent="0.55000000000000004">
      <c r="A2" s="14"/>
      <c r="B2" s="14"/>
      <c r="C2" s="14"/>
      <c r="D2" s="14"/>
      <c r="E2" s="14"/>
      <c r="F2" s="14"/>
      <c r="G2" s="116"/>
      <c r="H2" s="116"/>
      <c r="I2" s="116"/>
      <c r="J2" s="393" t="s">
        <v>268</v>
      </c>
      <c r="K2" s="393"/>
      <c r="L2" s="393"/>
      <c r="M2" s="215"/>
      <c r="N2" s="215"/>
      <c r="O2" s="215"/>
    </row>
    <row r="3" spans="1:33" ht="15.75" customHeight="1" x14ac:dyDescent="0.55000000000000004">
      <c r="C3" s="14"/>
      <c r="D3" s="14"/>
      <c r="E3" s="14"/>
      <c r="F3" s="14"/>
      <c r="G3" s="14"/>
      <c r="H3" s="14"/>
      <c r="I3" s="14"/>
      <c r="J3" s="394"/>
      <c r="K3" s="394"/>
      <c r="L3" s="394"/>
      <c r="M3" s="17"/>
      <c r="N3" s="18"/>
      <c r="O3" s="17"/>
    </row>
    <row r="4" spans="1:33" ht="26.5" customHeight="1" x14ac:dyDescent="0.55000000000000004">
      <c r="A4" s="14"/>
      <c r="B4" s="14"/>
      <c r="C4" s="14"/>
      <c r="D4" s="14"/>
      <c r="E4" s="14"/>
      <c r="F4" s="14"/>
      <c r="G4" s="116"/>
      <c r="H4" s="59"/>
      <c r="I4" s="59"/>
      <c r="J4" s="59"/>
      <c r="K4" s="59"/>
      <c r="L4" s="76" t="s">
        <v>24</v>
      </c>
      <c r="M4" s="395" t="str">
        <f>'2-①'!H7</f>
        <v>せたがやひろば</v>
      </c>
      <c r="N4" s="396"/>
      <c r="O4" s="397"/>
      <c r="AD4" s="214" t="s">
        <v>329</v>
      </c>
    </row>
    <row r="5" spans="1:33" ht="15.75" customHeight="1" thickBot="1" x14ac:dyDescent="0.6">
      <c r="A5" s="19"/>
      <c r="B5" s="29" t="s">
        <v>220</v>
      </c>
      <c r="C5" s="59"/>
      <c r="D5" s="59"/>
      <c r="E5" s="59"/>
      <c r="F5" s="59"/>
      <c r="G5" s="59"/>
      <c r="H5" s="59"/>
      <c r="I5" s="59"/>
      <c r="J5" s="59"/>
      <c r="K5" s="59"/>
      <c r="L5" s="59"/>
      <c r="M5" s="14"/>
      <c r="N5" s="14"/>
      <c r="O5" s="14"/>
    </row>
    <row r="6" spans="1:33" ht="21" customHeight="1" x14ac:dyDescent="0.55000000000000004">
      <c r="A6" s="14"/>
      <c r="B6" s="398" t="s">
        <v>59</v>
      </c>
      <c r="C6" s="400" t="s">
        <v>221</v>
      </c>
      <c r="D6" s="400"/>
      <c r="E6" s="298" t="s">
        <v>222</v>
      </c>
      <c r="F6" s="402" t="s">
        <v>60</v>
      </c>
      <c r="G6" s="404" t="s">
        <v>61</v>
      </c>
      <c r="H6" s="404"/>
      <c r="I6" s="404" t="s">
        <v>62</v>
      </c>
      <c r="J6" s="424" t="s">
        <v>63</v>
      </c>
      <c r="K6" s="426" t="s">
        <v>64</v>
      </c>
      <c r="L6" s="402" t="s">
        <v>223</v>
      </c>
      <c r="M6" s="402" t="s">
        <v>224</v>
      </c>
      <c r="N6" s="426" t="s">
        <v>269</v>
      </c>
      <c r="O6" s="426"/>
      <c r="P6" s="404" t="s">
        <v>65</v>
      </c>
      <c r="Q6" s="404"/>
      <c r="R6" s="404"/>
      <c r="S6" s="404"/>
      <c r="T6" s="404"/>
      <c r="U6" s="404"/>
      <c r="V6" s="404"/>
      <c r="W6" s="404" t="s">
        <v>66</v>
      </c>
      <c r="X6" s="216"/>
      <c r="Y6" s="404" t="s">
        <v>67</v>
      </c>
      <c r="Z6" s="416" t="s">
        <v>68</v>
      </c>
      <c r="AD6" s="500" t="s">
        <v>225</v>
      </c>
      <c r="AE6" s="501"/>
      <c r="AF6" s="501"/>
      <c r="AG6" s="502"/>
    </row>
    <row r="7" spans="1:33" ht="25" customHeight="1" x14ac:dyDescent="0.55000000000000004">
      <c r="A7" s="14"/>
      <c r="B7" s="399"/>
      <c r="C7" s="401"/>
      <c r="D7" s="401"/>
      <c r="E7" s="217" t="s">
        <v>226</v>
      </c>
      <c r="F7" s="403"/>
      <c r="G7" s="405"/>
      <c r="H7" s="405"/>
      <c r="I7" s="405"/>
      <c r="J7" s="425"/>
      <c r="K7" s="405"/>
      <c r="L7" s="403"/>
      <c r="M7" s="403"/>
      <c r="N7" s="406"/>
      <c r="O7" s="406"/>
      <c r="P7" s="427"/>
      <c r="Q7" s="427"/>
      <c r="R7" s="427"/>
      <c r="S7" s="427"/>
      <c r="T7" s="427"/>
      <c r="U7" s="427"/>
      <c r="V7" s="427"/>
      <c r="W7" s="405"/>
      <c r="X7" s="218" t="s">
        <v>67</v>
      </c>
      <c r="Y7" s="405"/>
      <c r="Z7" s="417"/>
      <c r="AD7" s="503"/>
      <c r="AE7" s="504"/>
      <c r="AF7" s="504"/>
      <c r="AG7" s="505"/>
    </row>
    <row r="8" spans="1:33" ht="30" customHeight="1" x14ac:dyDescent="0.55000000000000004">
      <c r="A8" s="418" t="s">
        <v>69</v>
      </c>
      <c r="B8" s="419">
        <v>1</v>
      </c>
      <c r="C8" s="405" t="s">
        <v>227</v>
      </c>
      <c r="D8" s="405" t="s">
        <v>228</v>
      </c>
      <c r="E8" s="422" t="s">
        <v>229</v>
      </c>
      <c r="F8" s="406" t="s">
        <v>70</v>
      </c>
      <c r="G8" s="406" t="s">
        <v>71</v>
      </c>
      <c r="H8" s="406"/>
      <c r="I8" s="408" t="s">
        <v>207</v>
      </c>
      <c r="J8" s="410" t="s">
        <v>270</v>
      </c>
      <c r="K8" s="219" t="s">
        <v>282</v>
      </c>
      <c r="L8" s="218" t="s">
        <v>72</v>
      </c>
      <c r="M8" s="218" t="s">
        <v>73</v>
      </c>
      <c r="N8" s="412"/>
      <c r="O8" s="413"/>
      <c r="P8" s="220" t="s">
        <v>74</v>
      </c>
      <c r="Q8" s="221">
        <v>5</v>
      </c>
      <c r="R8" s="222" t="s">
        <v>75</v>
      </c>
      <c r="S8" s="223" t="s">
        <v>76</v>
      </c>
      <c r="T8" s="224" t="s">
        <v>77</v>
      </c>
      <c r="U8" s="225">
        <f>Y9</f>
        <v>5.5000000000000009</v>
      </c>
      <c r="V8" s="226" t="s">
        <v>78</v>
      </c>
      <c r="W8" s="227"/>
      <c r="X8" s="228"/>
      <c r="Y8" s="228"/>
      <c r="Z8" s="229"/>
      <c r="AD8" s="498" t="s">
        <v>277</v>
      </c>
      <c r="AE8" s="498"/>
      <c r="AF8" s="498"/>
      <c r="AG8" s="498"/>
    </row>
    <row r="9" spans="1:33" ht="30" customHeight="1" thickBot="1" x14ac:dyDescent="0.6">
      <c r="A9" s="418"/>
      <c r="B9" s="420"/>
      <c r="C9" s="421"/>
      <c r="D9" s="421"/>
      <c r="E9" s="423"/>
      <c r="F9" s="407"/>
      <c r="G9" s="407"/>
      <c r="H9" s="407"/>
      <c r="I9" s="409"/>
      <c r="J9" s="411"/>
      <c r="K9" s="230" t="s">
        <v>283</v>
      </c>
      <c r="L9" s="231" t="s">
        <v>79</v>
      </c>
      <c r="M9" s="232" t="s">
        <v>80</v>
      </c>
      <c r="N9" s="414"/>
      <c r="O9" s="415"/>
      <c r="P9" s="428" t="s">
        <v>81</v>
      </c>
      <c r="Q9" s="429"/>
      <c r="R9" s="430"/>
      <c r="S9" s="233" t="s">
        <v>82</v>
      </c>
      <c r="T9" s="428" t="s">
        <v>83</v>
      </c>
      <c r="U9" s="429"/>
      <c r="V9" s="430"/>
      <c r="W9" s="234" t="s">
        <v>84</v>
      </c>
      <c r="X9" s="235">
        <f>T9-P9-W9</f>
        <v>0.22916666666666671</v>
      </c>
      <c r="Y9" s="236">
        <f>X9*24</f>
        <v>5.5000000000000009</v>
      </c>
      <c r="Z9" s="237">
        <f>Q8*U8</f>
        <v>27.500000000000004</v>
      </c>
      <c r="AD9" s="499" t="s">
        <v>278</v>
      </c>
      <c r="AE9" s="499" t="s">
        <v>279</v>
      </c>
      <c r="AF9" s="499" t="s">
        <v>280</v>
      </c>
      <c r="AG9" s="499" t="s">
        <v>281</v>
      </c>
    </row>
    <row r="10" spans="1:33" ht="21.75" customHeight="1" x14ac:dyDescent="0.55000000000000004">
      <c r="A10" s="116"/>
      <c r="B10" s="455">
        <v>1</v>
      </c>
      <c r="C10" s="431">
        <f>IF(OR(D10="保育士", D10="保育サポーター研修修了", D10="子育て支援員研修修了"), 1, 0)</f>
        <v>1</v>
      </c>
      <c r="D10" s="433" t="str">
        <f>K10</f>
        <v>保育士</v>
      </c>
      <c r="E10" s="437" t="s">
        <v>229</v>
      </c>
      <c r="F10" s="457" t="s">
        <v>320</v>
      </c>
      <c r="G10" s="439" t="s">
        <v>308</v>
      </c>
      <c r="H10" s="440"/>
      <c r="I10" s="443" t="s">
        <v>309</v>
      </c>
      <c r="J10" s="445" t="s">
        <v>321</v>
      </c>
      <c r="K10" s="344" t="s">
        <v>230</v>
      </c>
      <c r="L10" s="345" t="s">
        <v>231</v>
      </c>
      <c r="M10" s="238" t="str">
        <f>P10&amp;Q10&amp;R10&amp;S10&amp;T10&amp;U10&amp;V10</f>
        <v>月20日、1日6.75時間</v>
      </c>
      <c r="N10" s="447"/>
      <c r="O10" s="448"/>
      <c r="P10" s="239" t="s">
        <v>74</v>
      </c>
      <c r="Q10" s="350">
        <v>20</v>
      </c>
      <c r="R10" s="240" t="s">
        <v>75</v>
      </c>
      <c r="S10" s="241" t="s">
        <v>76</v>
      </c>
      <c r="T10" s="242" t="s">
        <v>77</v>
      </c>
      <c r="U10" s="243">
        <f>Y11</f>
        <v>6.7499999999999982</v>
      </c>
      <c r="V10" s="244" t="s">
        <v>78</v>
      </c>
      <c r="W10" s="246"/>
      <c r="X10" s="245"/>
      <c r="Y10" s="246"/>
      <c r="Z10" s="246"/>
      <c r="AD10" s="499"/>
      <c r="AE10" s="499"/>
      <c r="AF10" s="499"/>
      <c r="AG10" s="499"/>
    </row>
    <row r="11" spans="1:33" ht="21.75" customHeight="1" x14ac:dyDescent="0.55000000000000004">
      <c r="A11" s="116"/>
      <c r="B11" s="456"/>
      <c r="C11" s="432"/>
      <c r="D11" s="434"/>
      <c r="E11" s="438"/>
      <c r="F11" s="458"/>
      <c r="G11" s="441"/>
      <c r="H11" s="442"/>
      <c r="I11" s="444"/>
      <c r="J11" s="446"/>
      <c r="K11" s="346" t="s">
        <v>310</v>
      </c>
      <c r="L11" s="347">
        <v>20</v>
      </c>
      <c r="M11" s="247" t="str">
        <f>P11&amp;S11&amp;T11</f>
        <v>１０：００～１７：30</v>
      </c>
      <c r="N11" s="449"/>
      <c r="O11" s="450"/>
      <c r="P11" s="508" t="s">
        <v>323</v>
      </c>
      <c r="Q11" s="509"/>
      <c r="R11" s="509"/>
      <c r="S11" s="27" t="s">
        <v>82</v>
      </c>
      <c r="T11" s="509" t="s">
        <v>324</v>
      </c>
      <c r="U11" s="509"/>
      <c r="V11" s="510"/>
      <c r="W11" s="352" t="s">
        <v>328</v>
      </c>
      <c r="X11" s="28">
        <f>T11-P11-W11</f>
        <v>0.28124999999999994</v>
      </c>
      <c r="Y11" s="248">
        <f>X11*24</f>
        <v>6.7499999999999982</v>
      </c>
      <c r="Z11" s="249">
        <f>Q10*U10</f>
        <v>134.99999999999997</v>
      </c>
      <c r="AD11" s="499"/>
      <c r="AE11" s="499"/>
      <c r="AF11" s="499"/>
      <c r="AG11" s="499"/>
    </row>
    <row r="12" spans="1:33" ht="21.75" customHeight="1" x14ac:dyDescent="0.55000000000000004">
      <c r="A12" s="116"/>
      <c r="B12" s="427">
        <v>2</v>
      </c>
      <c r="C12" s="431">
        <f>IF(OR(D12="保育士", D12="保育サポーター研修修了", D12="子育て支援員研修修了"), 1, 0)</f>
        <v>1</v>
      </c>
      <c r="D12" s="433" t="str">
        <f>K12</f>
        <v>子育て支援員研修修了</v>
      </c>
      <c r="E12" s="437" t="s">
        <v>229</v>
      </c>
      <c r="F12" s="435"/>
      <c r="G12" s="439" t="s">
        <v>311</v>
      </c>
      <c r="H12" s="440"/>
      <c r="I12" s="451" t="s">
        <v>232</v>
      </c>
      <c r="J12" s="445" t="s">
        <v>322</v>
      </c>
      <c r="K12" s="348" t="s">
        <v>274</v>
      </c>
      <c r="L12" s="349" t="s">
        <v>231</v>
      </c>
      <c r="M12" s="250" t="str">
        <f t="shared" ref="M12" si="0">P12&amp;Q12&amp;R12&amp;S12&amp;T12&amp;U12&amp;V12</f>
        <v>月14日、1日5時間</v>
      </c>
      <c r="N12" s="453" t="s">
        <v>233</v>
      </c>
      <c r="O12" s="454"/>
      <c r="P12" s="20" t="s">
        <v>74</v>
      </c>
      <c r="Q12" s="351">
        <v>14</v>
      </c>
      <c r="R12" s="21" t="s">
        <v>75</v>
      </c>
      <c r="S12" s="22" t="s">
        <v>76</v>
      </c>
      <c r="T12" s="23" t="s">
        <v>77</v>
      </c>
      <c r="U12" s="24">
        <f>Y13</f>
        <v>5</v>
      </c>
      <c r="V12" s="25" t="s">
        <v>78</v>
      </c>
      <c r="W12" s="251"/>
      <c r="X12" s="26"/>
      <c r="Y12" s="251"/>
      <c r="Z12" s="251"/>
      <c r="AD12" s="496">
        <f>COUNTIF($D$10:$D$21,"保育士")</f>
        <v>2</v>
      </c>
      <c r="AE12" s="496">
        <v>0</v>
      </c>
      <c r="AF12" s="496">
        <f>COUNTIFS($D$10:$D$21, "保育サポーター研修修了") + COUNTIFS($D$10:$D$21, "子育て支援員研修修了")</f>
        <v>4</v>
      </c>
      <c r="AG12" s="496">
        <f>SUM(AD12:AF13)</f>
        <v>6</v>
      </c>
    </row>
    <row r="13" spans="1:33" ht="21.75" customHeight="1" x14ac:dyDescent="0.55000000000000004">
      <c r="A13" s="116"/>
      <c r="B13" s="425"/>
      <c r="C13" s="432"/>
      <c r="D13" s="434"/>
      <c r="E13" s="438"/>
      <c r="F13" s="436"/>
      <c r="G13" s="441"/>
      <c r="H13" s="442"/>
      <c r="I13" s="452"/>
      <c r="J13" s="446"/>
      <c r="K13" s="346" t="s">
        <v>312</v>
      </c>
      <c r="L13" s="347">
        <v>1</v>
      </c>
      <c r="M13" s="247" t="str">
        <f t="shared" ref="M13" si="1">P13&amp;S13&amp;T13</f>
        <v>１０：００～１５：００</v>
      </c>
      <c r="N13" s="449"/>
      <c r="O13" s="450"/>
      <c r="P13" s="508" t="s">
        <v>323</v>
      </c>
      <c r="Q13" s="509"/>
      <c r="R13" s="509"/>
      <c r="S13" s="27" t="s">
        <v>82</v>
      </c>
      <c r="T13" s="509" t="s">
        <v>325</v>
      </c>
      <c r="U13" s="509"/>
      <c r="V13" s="510"/>
      <c r="W13" s="306"/>
      <c r="X13" s="28">
        <f>T13-P13-W13</f>
        <v>0.20833333333333331</v>
      </c>
      <c r="Y13" s="248">
        <f>X13*24</f>
        <v>5</v>
      </c>
      <c r="Z13" s="249">
        <f>Q12*U12</f>
        <v>70</v>
      </c>
      <c r="AD13" s="497"/>
      <c r="AE13" s="497"/>
      <c r="AF13" s="497"/>
      <c r="AG13" s="497"/>
    </row>
    <row r="14" spans="1:33" ht="21.75" customHeight="1" x14ac:dyDescent="0.55000000000000004">
      <c r="A14" s="116"/>
      <c r="B14" s="427">
        <v>3</v>
      </c>
      <c r="C14" s="431">
        <f>IF(OR(D14="保育士", D14="保育サポーター研修修了", D14="子育て支援員研修修了"), 1, 0)</f>
        <v>1</v>
      </c>
      <c r="D14" s="433" t="str">
        <f>K14</f>
        <v>保育サポーター研修修了</v>
      </c>
      <c r="E14" s="437" t="s">
        <v>229</v>
      </c>
      <c r="F14" s="435"/>
      <c r="G14" s="439" t="s">
        <v>313</v>
      </c>
      <c r="H14" s="440"/>
      <c r="I14" s="451" t="s">
        <v>232</v>
      </c>
      <c r="J14" s="445" t="s">
        <v>322</v>
      </c>
      <c r="K14" s="348" t="s">
        <v>273</v>
      </c>
      <c r="L14" s="349" t="s">
        <v>314</v>
      </c>
      <c r="M14" s="250" t="str">
        <f t="shared" ref="M14" si="2">P14&amp;Q14&amp;R14&amp;S14&amp;T14&amp;U14&amp;V14</f>
        <v>月3日、1日5時間</v>
      </c>
      <c r="N14" s="453"/>
      <c r="O14" s="454"/>
      <c r="P14" s="20" t="s">
        <v>74</v>
      </c>
      <c r="Q14" s="351">
        <v>3</v>
      </c>
      <c r="R14" s="21" t="s">
        <v>75</v>
      </c>
      <c r="S14" s="22" t="s">
        <v>76</v>
      </c>
      <c r="T14" s="23" t="s">
        <v>77</v>
      </c>
      <c r="U14" s="24">
        <f>Y15</f>
        <v>5</v>
      </c>
      <c r="V14" s="25" t="s">
        <v>78</v>
      </c>
      <c r="W14" s="251"/>
      <c r="X14" s="26"/>
      <c r="Y14" s="251"/>
      <c r="Z14" s="251"/>
    </row>
    <row r="15" spans="1:33" ht="21.75" customHeight="1" x14ac:dyDescent="0.55000000000000004">
      <c r="A15" s="116"/>
      <c r="B15" s="425"/>
      <c r="C15" s="432"/>
      <c r="D15" s="434"/>
      <c r="E15" s="438"/>
      <c r="F15" s="436"/>
      <c r="G15" s="441"/>
      <c r="H15" s="442"/>
      <c r="I15" s="452"/>
      <c r="J15" s="446"/>
      <c r="K15" s="346"/>
      <c r="L15" s="347">
        <v>0</v>
      </c>
      <c r="M15" s="247" t="str">
        <f t="shared" ref="M15" si="3">P15&amp;S15&amp;T15</f>
        <v>１０：００～１５：００</v>
      </c>
      <c r="N15" s="449"/>
      <c r="O15" s="450"/>
      <c r="P15" s="508" t="s">
        <v>323</v>
      </c>
      <c r="Q15" s="509"/>
      <c r="R15" s="509"/>
      <c r="S15" s="27" t="s">
        <v>82</v>
      </c>
      <c r="T15" s="509" t="s">
        <v>325</v>
      </c>
      <c r="U15" s="509"/>
      <c r="V15" s="510"/>
      <c r="W15" s="306"/>
      <c r="X15" s="28">
        <f>T15-P15-W15</f>
        <v>0.20833333333333331</v>
      </c>
      <c r="Y15" s="248">
        <f>X15*24</f>
        <v>5</v>
      </c>
      <c r="Z15" s="249">
        <f>Q14*U14</f>
        <v>15</v>
      </c>
    </row>
    <row r="16" spans="1:33" ht="21.75" customHeight="1" x14ac:dyDescent="0.55000000000000004">
      <c r="A16" s="116"/>
      <c r="B16" s="459">
        <v>4</v>
      </c>
      <c r="C16" s="431">
        <f t="shared" ref="C16" si="4">IF(OR(D16="保育士", D16="保育サポーター研修修了", D16="子育て支援員研修修了"), 1, 0)</f>
        <v>1</v>
      </c>
      <c r="D16" s="433" t="str">
        <f>K16</f>
        <v>保育サポーター研修修了</v>
      </c>
      <c r="E16" s="437" t="s">
        <v>229</v>
      </c>
      <c r="F16" s="435"/>
      <c r="G16" s="439" t="s">
        <v>315</v>
      </c>
      <c r="H16" s="440"/>
      <c r="I16" s="460" t="s">
        <v>232</v>
      </c>
      <c r="J16" s="445" t="s">
        <v>322</v>
      </c>
      <c r="K16" s="348" t="s">
        <v>273</v>
      </c>
      <c r="L16" s="349" t="s">
        <v>231</v>
      </c>
      <c r="M16" s="250" t="str">
        <f t="shared" ref="M16" si="5">P16&amp;Q16&amp;R16&amp;S16&amp;T16&amp;U16&amp;V16</f>
        <v>月3日、1日4時間</v>
      </c>
      <c r="N16" s="453"/>
      <c r="O16" s="454"/>
      <c r="P16" s="20" t="s">
        <v>74</v>
      </c>
      <c r="Q16" s="351">
        <v>3</v>
      </c>
      <c r="R16" s="21" t="s">
        <v>75</v>
      </c>
      <c r="S16" s="22" t="s">
        <v>76</v>
      </c>
      <c r="T16" s="23" t="s">
        <v>77</v>
      </c>
      <c r="U16" s="24">
        <f>Y17</f>
        <v>4</v>
      </c>
      <c r="V16" s="25" t="s">
        <v>78</v>
      </c>
      <c r="W16" s="251"/>
      <c r="X16" s="26"/>
      <c r="Y16" s="251"/>
      <c r="Z16" s="251"/>
    </row>
    <row r="17" spans="1:33" ht="21.75" customHeight="1" x14ac:dyDescent="0.55000000000000004">
      <c r="A17" s="116"/>
      <c r="B17" s="456"/>
      <c r="C17" s="432"/>
      <c r="D17" s="434"/>
      <c r="E17" s="438"/>
      <c r="F17" s="436"/>
      <c r="G17" s="441"/>
      <c r="H17" s="442"/>
      <c r="I17" s="444"/>
      <c r="J17" s="446"/>
      <c r="K17" s="346"/>
      <c r="L17" s="347">
        <v>5</v>
      </c>
      <c r="M17" s="247" t="str">
        <f t="shared" ref="M17" si="6">P17&amp;S17&amp;T17</f>
        <v>１０：００～１４：００</v>
      </c>
      <c r="N17" s="449"/>
      <c r="O17" s="450"/>
      <c r="P17" s="508" t="s">
        <v>323</v>
      </c>
      <c r="Q17" s="509"/>
      <c r="R17" s="509"/>
      <c r="S17" s="27" t="s">
        <v>82</v>
      </c>
      <c r="T17" s="509" t="s">
        <v>326</v>
      </c>
      <c r="U17" s="509"/>
      <c r="V17" s="510"/>
      <c r="W17" s="306"/>
      <c r="X17" s="28">
        <f>T17-P17-W17</f>
        <v>0.16666666666666669</v>
      </c>
      <c r="Y17" s="248">
        <f>X17*24</f>
        <v>4</v>
      </c>
      <c r="Z17" s="249">
        <f>Q16*U16</f>
        <v>12</v>
      </c>
    </row>
    <row r="18" spans="1:33" ht="21.75" customHeight="1" x14ac:dyDescent="0.55000000000000004">
      <c r="A18" s="116"/>
      <c r="B18" s="459">
        <v>5</v>
      </c>
      <c r="C18" s="431">
        <f t="shared" ref="C18" si="7">IF(OR(D18="保育士", D18="保育サポーター研修修了", D18="子育て支援員研修修了"), 1, 0)</f>
        <v>1</v>
      </c>
      <c r="D18" s="433" t="str">
        <f t="shared" ref="D18" si="8">K18</f>
        <v>保育士</v>
      </c>
      <c r="E18" s="437" t="s">
        <v>229</v>
      </c>
      <c r="F18" s="435"/>
      <c r="G18" s="439" t="s">
        <v>316</v>
      </c>
      <c r="H18" s="440"/>
      <c r="I18" s="460" t="s">
        <v>232</v>
      </c>
      <c r="J18" s="445" t="s">
        <v>322</v>
      </c>
      <c r="K18" s="348" t="s">
        <v>230</v>
      </c>
      <c r="L18" s="349" t="s">
        <v>231</v>
      </c>
      <c r="M18" s="250" t="str">
        <f t="shared" ref="M18" si="9">P18&amp;Q18&amp;R18&amp;S18&amp;T18&amp;U18&amp;V18</f>
        <v>月3日、1日4時間</v>
      </c>
      <c r="N18" s="453"/>
      <c r="O18" s="454"/>
      <c r="P18" s="20" t="s">
        <v>74</v>
      </c>
      <c r="Q18" s="351">
        <v>3</v>
      </c>
      <c r="R18" s="21" t="s">
        <v>75</v>
      </c>
      <c r="S18" s="22" t="s">
        <v>76</v>
      </c>
      <c r="T18" s="23" t="s">
        <v>77</v>
      </c>
      <c r="U18" s="24">
        <f>Y19</f>
        <v>4</v>
      </c>
      <c r="V18" s="25" t="s">
        <v>78</v>
      </c>
      <c r="W18" s="251"/>
      <c r="X18" s="26"/>
      <c r="Y18" s="251"/>
      <c r="Z18" s="251"/>
    </row>
    <row r="19" spans="1:33" ht="21.75" customHeight="1" x14ac:dyDescent="0.55000000000000004">
      <c r="A19" s="116"/>
      <c r="B19" s="456"/>
      <c r="C19" s="432"/>
      <c r="D19" s="434"/>
      <c r="E19" s="438"/>
      <c r="F19" s="436"/>
      <c r="G19" s="441"/>
      <c r="H19" s="442"/>
      <c r="I19" s="444"/>
      <c r="J19" s="446"/>
      <c r="K19" s="346" t="s">
        <v>317</v>
      </c>
      <c r="L19" s="347">
        <v>1</v>
      </c>
      <c r="M19" s="247" t="str">
        <f t="shared" ref="M19" si="10">P19&amp;S19&amp;T19</f>
        <v>１０：００～１４：００</v>
      </c>
      <c r="N19" s="449"/>
      <c r="O19" s="450"/>
      <c r="P19" s="508" t="s">
        <v>323</v>
      </c>
      <c r="Q19" s="509"/>
      <c r="R19" s="509"/>
      <c r="S19" s="27" t="s">
        <v>82</v>
      </c>
      <c r="T19" s="509" t="s">
        <v>326</v>
      </c>
      <c r="U19" s="509"/>
      <c r="V19" s="510"/>
      <c r="W19" s="306"/>
      <c r="X19" s="28">
        <f>T19-P19-W19</f>
        <v>0.16666666666666669</v>
      </c>
      <c r="Y19" s="248">
        <f>X19*24</f>
        <v>4</v>
      </c>
      <c r="Z19" s="249">
        <f>Q18*U18</f>
        <v>12</v>
      </c>
    </row>
    <row r="20" spans="1:33" ht="21.75" customHeight="1" x14ac:dyDescent="0.55000000000000004">
      <c r="A20" s="116"/>
      <c r="B20" s="459">
        <v>6</v>
      </c>
      <c r="C20" s="431">
        <f t="shared" ref="C20" si="11">IF(OR(D20="保育士", D20="保育サポーター研修修了", D20="子育て支援員研修修了"), 1, 0)</f>
        <v>1</v>
      </c>
      <c r="D20" s="433" t="str">
        <f t="shared" ref="D20" si="12">K20</f>
        <v>保育サポーター研修修了</v>
      </c>
      <c r="E20" s="437" t="s">
        <v>229</v>
      </c>
      <c r="F20" s="435"/>
      <c r="G20" s="439" t="s">
        <v>318</v>
      </c>
      <c r="H20" s="440"/>
      <c r="I20" s="460" t="s">
        <v>232</v>
      </c>
      <c r="J20" s="445" t="s">
        <v>322</v>
      </c>
      <c r="K20" s="348" t="s">
        <v>273</v>
      </c>
      <c r="L20" s="349" t="s">
        <v>314</v>
      </c>
      <c r="M20" s="250" t="str">
        <f t="shared" ref="M20" si="13">P20&amp;Q20&amp;R20&amp;S20&amp;T20&amp;U20&amp;V20</f>
        <v>月3日、1日2時間</v>
      </c>
      <c r="N20" s="453"/>
      <c r="O20" s="454"/>
      <c r="P20" s="20" t="s">
        <v>74</v>
      </c>
      <c r="Q20" s="351">
        <v>3</v>
      </c>
      <c r="R20" s="21" t="s">
        <v>75</v>
      </c>
      <c r="S20" s="22" t="s">
        <v>76</v>
      </c>
      <c r="T20" s="23" t="s">
        <v>77</v>
      </c>
      <c r="U20" s="24">
        <f>Y21</f>
        <v>1.9999999999999996</v>
      </c>
      <c r="V20" s="25" t="s">
        <v>78</v>
      </c>
      <c r="W20" s="251"/>
      <c r="X20" s="26"/>
      <c r="Y20" s="251"/>
      <c r="Z20" s="251"/>
    </row>
    <row r="21" spans="1:33" ht="21.75" customHeight="1" thickBot="1" x14ac:dyDescent="0.6">
      <c r="A21" s="116"/>
      <c r="B21" s="456"/>
      <c r="C21" s="432"/>
      <c r="D21" s="434"/>
      <c r="E21" s="438"/>
      <c r="F21" s="436"/>
      <c r="G21" s="441"/>
      <c r="H21" s="442"/>
      <c r="I21" s="444"/>
      <c r="J21" s="446"/>
      <c r="K21" s="346" t="s">
        <v>319</v>
      </c>
      <c r="L21" s="347">
        <v>0</v>
      </c>
      <c r="M21" s="247" t="str">
        <f t="shared" ref="M21" si="14">P21&amp;S21&amp;T21</f>
        <v>１０：００～１２：００</v>
      </c>
      <c r="N21" s="449"/>
      <c r="O21" s="450"/>
      <c r="P21" s="508" t="s">
        <v>323</v>
      </c>
      <c r="Q21" s="509"/>
      <c r="R21" s="509"/>
      <c r="S21" s="27" t="s">
        <v>82</v>
      </c>
      <c r="T21" s="509" t="s">
        <v>327</v>
      </c>
      <c r="U21" s="509"/>
      <c r="V21" s="510"/>
      <c r="W21" s="306"/>
      <c r="X21" s="28">
        <f>T21-P21-W21</f>
        <v>8.3333333333333315E-2</v>
      </c>
      <c r="Y21" s="248">
        <f>X21*24</f>
        <v>1.9999999999999996</v>
      </c>
      <c r="Z21" s="249">
        <f>Q20*U20</f>
        <v>5.9999999999999982</v>
      </c>
    </row>
    <row r="22" spans="1:33" ht="23.25" customHeight="1" thickBot="1" x14ac:dyDescent="0.6">
      <c r="A22" s="14"/>
      <c r="B22" s="425"/>
      <c r="C22" s="461">
        <f>SUM(C10:C21)</f>
        <v>6</v>
      </c>
      <c r="D22" s="462"/>
      <c r="E22" s="473"/>
      <c r="F22" s="469"/>
      <c r="G22" s="465" t="s">
        <v>271</v>
      </c>
      <c r="H22" s="466"/>
      <c r="I22" s="299">
        <f>COUNTIFS(I10:I21,"常勤")</f>
        <v>1</v>
      </c>
      <c r="J22" s="469"/>
      <c r="K22" s="469"/>
      <c r="L22" s="469"/>
      <c r="M22" s="484"/>
      <c r="N22" s="486"/>
      <c r="O22" s="487"/>
      <c r="P22" s="490"/>
      <c r="Q22" s="491"/>
      <c r="R22" s="491"/>
      <c r="S22" s="491"/>
      <c r="T22" s="491"/>
      <c r="U22" s="491"/>
      <c r="V22" s="492"/>
      <c r="W22" s="480"/>
      <c r="X22" s="480"/>
      <c r="Y22" s="480"/>
      <c r="Z22" s="252" t="s">
        <v>68</v>
      </c>
    </row>
    <row r="23" spans="1:33" ht="23.25" customHeight="1" thickBot="1" x14ac:dyDescent="0.6">
      <c r="A23" s="116"/>
      <c r="B23" s="405"/>
      <c r="C23" s="463"/>
      <c r="D23" s="464"/>
      <c r="E23" s="474"/>
      <c r="F23" s="470"/>
      <c r="G23" s="467"/>
      <c r="H23" s="468"/>
      <c r="I23" s="300">
        <f>COUNTIFS(I10:I21,"非常勤")</f>
        <v>5</v>
      </c>
      <c r="J23" s="470"/>
      <c r="K23" s="470"/>
      <c r="L23" s="470"/>
      <c r="M23" s="485"/>
      <c r="N23" s="488"/>
      <c r="O23" s="489"/>
      <c r="P23" s="493"/>
      <c r="Q23" s="494"/>
      <c r="R23" s="494"/>
      <c r="S23" s="494"/>
      <c r="T23" s="494"/>
      <c r="U23" s="494"/>
      <c r="V23" s="495"/>
      <c r="W23" s="481"/>
      <c r="X23" s="481"/>
      <c r="Y23" s="481"/>
      <c r="Z23" s="253">
        <f>SUM(Z11:Z21)</f>
        <v>249.99999999999997</v>
      </c>
    </row>
    <row r="24" spans="1:33" ht="15.75" customHeight="1" x14ac:dyDescent="0.55000000000000004">
      <c r="A24" s="14"/>
      <c r="B24" s="14"/>
      <c r="C24" s="14"/>
      <c r="D24" s="14"/>
      <c r="E24" s="14"/>
      <c r="F24" s="14"/>
      <c r="G24" s="14"/>
      <c r="H24" s="14"/>
      <c r="I24" s="14"/>
      <c r="J24" s="14"/>
      <c r="K24" s="14"/>
      <c r="L24" s="14"/>
      <c r="M24" s="14"/>
      <c r="N24" s="59"/>
      <c r="O24" s="14"/>
    </row>
    <row r="25" spans="1:33" ht="20" customHeight="1" x14ac:dyDescent="0.55000000000000004">
      <c r="A25" s="59"/>
      <c r="B25" s="59"/>
      <c r="C25" s="59"/>
      <c r="D25" s="59"/>
      <c r="E25" s="29" t="s">
        <v>85</v>
      </c>
      <c r="F25" s="29"/>
      <c r="G25" s="29"/>
      <c r="H25" s="29"/>
      <c r="I25" s="29"/>
      <c r="J25" s="29"/>
      <c r="K25" s="29"/>
      <c r="L25" s="29"/>
      <c r="M25" s="254" t="s">
        <v>272</v>
      </c>
      <c r="N25" s="255"/>
      <c r="O25" s="256"/>
      <c r="P25" s="257"/>
      <c r="Q25" s="213"/>
      <c r="R25" s="257"/>
      <c r="S25" s="257"/>
      <c r="T25" s="257"/>
      <c r="U25" s="213"/>
      <c r="V25" s="257"/>
      <c r="W25" s="257"/>
    </row>
    <row r="26" spans="1:33" ht="20" customHeight="1" x14ac:dyDescent="0.55000000000000004">
      <c r="A26" s="14"/>
      <c r="B26" s="14"/>
      <c r="C26" s="14"/>
      <c r="D26" s="14"/>
      <c r="E26" s="482" t="s">
        <v>234</v>
      </c>
      <c r="F26" s="482"/>
      <c r="G26" s="482"/>
      <c r="H26" s="482"/>
      <c r="I26" s="482"/>
      <c r="J26" s="482"/>
      <c r="K26" s="482"/>
      <c r="L26" s="116"/>
      <c r="M26" s="483" t="s">
        <v>235</v>
      </c>
      <c r="N26" s="483"/>
      <c r="O26" s="483"/>
      <c r="P26" s="476">
        <f>COUNTIF($D$10:$D$21,"保育士")</f>
        <v>2</v>
      </c>
      <c r="Q26" s="476"/>
      <c r="R26" s="476"/>
      <c r="S26" s="476"/>
      <c r="T26" s="476"/>
      <c r="U26" s="476"/>
      <c r="V26" s="476"/>
      <c r="W26" s="257" t="s">
        <v>236</v>
      </c>
    </row>
    <row r="27" spans="1:33" ht="20" customHeight="1" x14ac:dyDescent="0.55000000000000004">
      <c r="A27" s="14"/>
      <c r="B27" s="14"/>
      <c r="C27" s="14"/>
      <c r="D27" s="14"/>
      <c r="E27" s="14" t="s">
        <v>86</v>
      </c>
      <c r="F27" s="14"/>
      <c r="G27" s="14"/>
      <c r="H27" s="14"/>
      <c r="I27" s="14"/>
      <c r="J27" s="14"/>
      <c r="K27" s="14"/>
      <c r="L27" s="14"/>
      <c r="M27" s="475" t="s">
        <v>237</v>
      </c>
      <c r="N27" s="475"/>
      <c r="O27" s="475"/>
      <c r="P27" s="476">
        <f>COUNTIF($D$10:$D$21,"保育サポーター研修修了")</f>
        <v>3</v>
      </c>
      <c r="Q27" s="476"/>
      <c r="R27" s="476"/>
      <c r="S27" s="476"/>
      <c r="T27" s="476"/>
      <c r="U27" s="476"/>
      <c r="V27" s="476"/>
      <c r="W27" s="257" t="s">
        <v>236</v>
      </c>
    </row>
    <row r="28" spans="1:33" ht="20" customHeight="1" x14ac:dyDescent="0.55000000000000004">
      <c r="A28" s="14"/>
      <c r="B28" s="14"/>
      <c r="C28" s="14"/>
      <c r="D28" s="14"/>
      <c r="E28" s="14"/>
      <c r="F28" s="14"/>
      <c r="G28" s="14"/>
      <c r="H28" s="14"/>
      <c r="I28" s="14"/>
      <c r="J28" s="14"/>
      <c r="K28" s="14"/>
      <c r="L28" s="14"/>
      <c r="M28" s="475" t="s">
        <v>238</v>
      </c>
      <c r="N28" s="475"/>
      <c r="O28" s="475"/>
      <c r="P28" s="476">
        <f>COUNTIF($D$10:$D$21,"子育て支援員研修修了")</f>
        <v>1</v>
      </c>
      <c r="Q28" s="476"/>
      <c r="R28" s="476"/>
      <c r="S28" s="476"/>
      <c r="T28" s="476"/>
      <c r="U28" s="476"/>
      <c r="V28" s="476"/>
      <c r="W28" s="257" t="s">
        <v>236</v>
      </c>
    </row>
    <row r="29" spans="1:33" ht="15.75" customHeight="1" x14ac:dyDescent="0.55000000000000004">
      <c r="A29" s="14"/>
      <c r="B29" s="14"/>
      <c r="C29" s="14"/>
      <c r="D29" s="14"/>
      <c r="E29" s="14"/>
      <c r="F29" s="14"/>
      <c r="G29" s="14"/>
      <c r="H29" s="14"/>
      <c r="I29" s="14"/>
      <c r="J29" s="14"/>
      <c r="K29" s="14"/>
      <c r="L29" s="14"/>
      <c r="M29" s="477" t="s">
        <v>239</v>
      </c>
      <c r="N29" s="477"/>
      <c r="O29" s="477"/>
      <c r="P29" s="478">
        <f>SUM(P26:V28)</f>
        <v>6</v>
      </c>
      <c r="Q29" s="478"/>
      <c r="R29" s="478"/>
      <c r="S29" s="478"/>
      <c r="T29" s="478"/>
      <c r="U29" s="478"/>
      <c r="V29" s="478"/>
      <c r="W29" s="257" t="s">
        <v>236</v>
      </c>
    </row>
    <row r="30" spans="1:33" ht="15.75" customHeight="1" x14ac:dyDescent="0.55000000000000004">
      <c r="A30" s="14"/>
      <c r="B30" s="14"/>
      <c r="C30" s="14"/>
      <c r="D30" s="14"/>
      <c r="E30" s="14"/>
      <c r="F30" s="14"/>
      <c r="G30" s="14"/>
      <c r="H30" s="14"/>
      <c r="I30" s="14"/>
      <c r="J30" s="14"/>
      <c r="K30" s="14"/>
      <c r="L30" s="14"/>
      <c r="M30" s="256"/>
      <c r="N30" s="255"/>
      <c r="O30" s="256"/>
      <c r="P30" s="257"/>
      <c r="Q30" s="213"/>
      <c r="R30" s="257"/>
      <c r="S30" s="257"/>
      <c r="T30" s="257"/>
      <c r="U30" s="213"/>
      <c r="V30" s="257"/>
      <c r="W30" s="257"/>
    </row>
    <row r="31" spans="1:33" ht="20" customHeight="1" x14ac:dyDescent="0.55000000000000004">
      <c r="A31" s="14"/>
      <c r="B31" s="14"/>
      <c r="C31" s="14"/>
      <c r="D31" s="14"/>
      <c r="E31" s="14"/>
      <c r="F31" s="14"/>
      <c r="G31" s="14"/>
      <c r="H31" s="14"/>
      <c r="I31" s="14"/>
      <c r="J31" s="14"/>
      <c r="K31" s="14"/>
      <c r="L31" s="14"/>
      <c r="M31" s="14"/>
      <c r="N31" s="59"/>
      <c r="O31" s="14"/>
      <c r="Z31" s="479" t="s">
        <v>276</v>
      </c>
      <c r="AA31" s="479"/>
    </row>
    <row r="32" spans="1:33" ht="20" customHeight="1" thickBot="1" x14ac:dyDescent="0.6">
      <c r="A32" s="14"/>
      <c r="B32" s="14"/>
      <c r="C32" s="258"/>
      <c r="D32" s="258"/>
      <c r="E32" s="354" t="s">
        <v>330</v>
      </c>
      <c r="F32" s="260"/>
      <c r="G32" s="260"/>
      <c r="H32" s="260"/>
      <c r="I32" s="260"/>
      <c r="J32" s="260"/>
      <c r="K32" s="260"/>
      <c r="L32" s="260"/>
      <c r="M32" s="260"/>
      <c r="N32" s="260"/>
      <c r="O32" s="260"/>
      <c r="P32" s="355"/>
      <c r="Q32" s="261"/>
      <c r="R32" s="262"/>
      <c r="S32" s="263"/>
      <c r="T32" s="262"/>
      <c r="U32" s="262"/>
      <c r="V32" s="262"/>
      <c r="W32" s="263"/>
      <c r="X32" s="262"/>
      <c r="Y32" s="262"/>
      <c r="Z32" s="259"/>
      <c r="AA32" s="259"/>
      <c r="AB32" s="259"/>
      <c r="AD32" s="15"/>
      <c r="AE32" s="15"/>
      <c r="AF32" s="214"/>
      <c r="AG32" s="214"/>
    </row>
    <row r="33" spans="1:33" ht="20" customHeight="1" x14ac:dyDescent="0.55000000000000004">
      <c r="A33" s="14"/>
      <c r="B33" s="14"/>
      <c r="C33" s="258"/>
      <c r="D33" s="258"/>
      <c r="E33" s="382" t="s">
        <v>331</v>
      </c>
      <c r="F33" s="383"/>
      <c r="G33" s="383"/>
      <c r="H33" s="383"/>
      <c r="I33" s="383"/>
      <c r="J33" s="383"/>
      <c r="K33" s="383"/>
      <c r="L33" s="383"/>
      <c r="M33" s="383"/>
      <c r="N33" s="383"/>
      <c r="O33" s="383"/>
      <c r="P33" s="383"/>
      <c r="Q33" s="383"/>
      <c r="R33" s="383"/>
      <c r="S33" s="383"/>
      <c r="T33" s="383"/>
      <c r="U33" s="383"/>
      <c r="V33" s="383"/>
      <c r="W33" s="383"/>
      <c r="X33" s="383"/>
      <c r="Y33" s="384"/>
      <c r="Z33" s="259"/>
      <c r="AA33" s="259"/>
      <c r="AB33" s="259"/>
      <c r="AD33" s="15"/>
      <c r="AE33" s="15"/>
      <c r="AF33" s="214"/>
      <c r="AG33" s="214"/>
    </row>
    <row r="34" spans="1:33" ht="20" customHeight="1" x14ac:dyDescent="0.55000000000000004">
      <c r="A34" s="14"/>
      <c r="B34" s="14"/>
      <c r="C34" s="258"/>
      <c r="D34" s="258"/>
      <c r="E34" s="385" t="s">
        <v>332</v>
      </c>
      <c r="F34" s="386"/>
      <c r="G34" s="386"/>
      <c r="H34" s="386"/>
      <c r="I34" s="386"/>
      <c r="J34" s="386"/>
      <c r="K34" s="386"/>
      <c r="L34" s="386"/>
      <c r="M34" s="386"/>
      <c r="N34" s="386"/>
      <c r="O34" s="386"/>
      <c r="P34" s="386"/>
      <c r="Q34" s="386"/>
      <c r="R34" s="386"/>
      <c r="S34" s="386"/>
      <c r="T34" s="386"/>
      <c r="U34" s="386"/>
      <c r="V34" s="386"/>
      <c r="W34" s="386"/>
      <c r="X34" s="386"/>
      <c r="Y34" s="387"/>
      <c r="Z34" s="259"/>
      <c r="AA34" s="259"/>
      <c r="AB34" s="259"/>
      <c r="AD34" s="15"/>
      <c r="AE34" s="15"/>
      <c r="AF34" s="214"/>
      <c r="AG34" s="214"/>
    </row>
    <row r="35" spans="1:33" ht="20" customHeight="1" thickBot="1" x14ac:dyDescent="0.6">
      <c r="A35" s="14"/>
      <c r="B35" s="14"/>
      <c r="C35" s="258"/>
      <c r="D35" s="258"/>
      <c r="E35" s="388" t="s">
        <v>333</v>
      </c>
      <c r="F35" s="389"/>
      <c r="G35" s="389"/>
      <c r="H35" s="389"/>
      <c r="I35" s="389"/>
      <c r="J35" s="389"/>
      <c r="K35" s="389"/>
      <c r="L35" s="389"/>
      <c r="M35" s="389"/>
      <c r="N35" s="389"/>
      <c r="O35" s="389"/>
      <c r="P35" s="389"/>
      <c r="Q35" s="389"/>
      <c r="R35" s="389"/>
      <c r="S35" s="389"/>
      <c r="T35" s="389"/>
      <c r="U35" s="389"/>
      <c r="V35" s="389"/>
      <c r="W35" s="389"/>
      <c r="X35" s="389"/>
      <c r="Y35" s="390"/>
      <c r="Z35" s="259"/>
      <c r="AA35" s="259"/>
      <c r="AB35" s="259"/>
      <c r="AD35" s="15"/>
      <c r="AE35" s="15"/>
      <c r="AF35" s="214"/>
      <c r="AG35" s="214"/>
    </row>
    <row r="36" spans="1:33" ht="15" customHeight="1" x14ac:dyDescent="0.55000000000000004">
      <c r="A36" s="14"/>
      <c r="B36" s="14"/>
      <c r="C36" s="14"/>
      <c r="D36" s="14"/>
      <c r="E36" s="14"/>
      <c r="F36" s="14"/>
      <c r="G36" s="14"/>
      <c r="H36" s="14"/>
      <c r="I36" s="14"/>
      <c r="J36" s="14"/>
      <c r="K36" s="329"/>
      <c r="L36" s="329"/>
      <c r="M36" s="14"/>
      <c r="N36" s="14"/>
      <c r="O36" s="14"/>
    </row>
    <row r="37" spans="1:33" ht="20" customHeight="1" x14ac:dyDescent="0.55000000000000004">
      <c r="A37" s="14"/>
      <c r="B37" s="14"/>
      <c r="C37" s="258"/>
      <c r="D37" s="258"/>
      <c r="E37" s="264" t="s">
        <v>240</v>
      </c>
      <c r="F37" s="261"/>
      <c r="G37" s="261"/>
      <c r="H37" s="261"/>
      <c r="I37" s="261"/>
      <c r="J37" s="261"/>
      <c r="K37" s="261"/>
      <c r="L37" s="261"/>
      <c r="M37" s="261"/>
      <c r="N37" s="261"/>
      <c r="O37" s="261"/>
      <c r="P37" s="262"/>
      <c r="Q37" s="263"/>
      <c r="R37" s="262"/>
      <c r="S37" s="262"/>
      <c r="T37" s="262"/>
      <c r="U37" s="263"/>
      <c r="V37" s="262"/>
      <c r="W37" s="262"/>
      <c r="X37" s="259"/>
      <c r="Y37" s="259"/>
      <c r="Z37" s="259"/>
    </row>
    <row r="38" spans="1:33" ht="20" customHeight="1" x14ac:dyDescent="0.55000000000000004">
      <c r="A38" s="14"/>
      <c r="B38" s="14"/>
      <c r="C38" s="258"/>
      <c r="D38" s="258"/>
      <c r="E38" s="261" t="s">
        <v>241</v>
      </c>
      <c r="F38" s="261"/>
      <c r="G38" s="261"/>
      <c r="H38" s="261"/>
      <c r="I38" s="261"/>
      <c r="J38" s="261"/>
      <c r="K38" s="261"/>
      <c r="L38" s="261"/>
      <c r="M38" s="261"/>
      <c r="N38" s="261"/>
      <c r="O38" s="261"/>
      <c r="P38" s="262"/>
      <c r="Q38" s="263"/>
      <c r="R38" s="262"/>
      <c r="S38" s="262"/>
      <c r="T38" s="262"/>
      <c r="U38" s="263"/>
      <c r="V38" s="262"/>
      <c r="W38" s="262"/>
      <c r="X38" s="259"/>
      <c r="Y38" s="259"/>
      <c r="Z38" s="259"/>
    </row>
    <row r="39" spans="1:33" ht="20" customHeight="1" thickBot="1" x14ac:dyDescent="0.6">
      <c r="A39" s="14"/>
      <c r="B39" s="14"/>
      <c r="C39" s="258"/>
      <c r="D39" s="258"/>
      <c r="E39" s="261" t="s">
        <v>242</v>
      </c>
      <c r="F39" s="261"/>
      <c r="G39" s="261"/>
      <c r="H39" s="261"/>
      <c r="I39" s="261"/>
      <c r="J39" s="261"/>
      <c r="K39" s="261"/>
      <c r="L39" s="261"/>
      <c r="M39" s="261"/>
      <c r="N39" s="261"/>
      <c r="O39" s="261"/>
      <c r="P39" s="262"/>
      <c r="Q39" s="263"/>
      <c r="R39" s="262"/>
      <c r="S39" s="262"/>
      <c r="T39" s="262"/>
      <c r="U39" s="263"/>
      <c r="V39" s="262"/>
      <c r="W39" s="262"/>
      <c r="X39" s="259"/>
      <c r="Y39" s="259"/>
      <c r="Z39" s="259"/>
    </row>
    <row r="40" spans="1:33" ht="20" customHeight="1" thickBot="1" x14ac:dyDescent="0.6">
      <c r="A40" s="14"/>
      <c r="B40" s="14"/>
      <c r="C40" s="258"/>
      <c r="D40" s="258"/>
      <c r="E40" s="265" t="s">
        <v>243</v>
      </c>
      <c r="F40" s="266"/>
      <c r="G40" s="266"/>
      <c r="H40" s="266"/>
      <c r="I40" s="266"/>
      <c r="J40" s="267"/>
      <c r="K40" s="268" t="s">
        <v>244</v>
      </c>
      <c r="L40" s="266"/>
      <c r="M40" s="266"/>
      <c r="N40" s="266"/>
      <c r="O40" s="266"/>
      <c r="P40" s="269"/>
      <c r="Q40" s="270"/>
      <c r="R40" s="269"/>
      <c r="S40" s="269"/>
      <c r="T40" s="269"/>
      <c r="U40" s="270"/>
      <c r="V40" s="269"/>
      <c r="W40" s="271"/>
      <c r="X40" s="259"/>
      <c r="Y40" s="259"/>
      <c r="Z40" s="259"/>
    </row>
    <row r="41" spans="1:33" ht="20" customHeight="1" thickBot="1" x14ac:dyDescent="0.6">
      <c r="A41" s="14"/>
      <c r="B41" s="14"/>
      <c r="C41" s="258"/>
      <c r="D41" s="258"/>
      <c r="E41" s="261" t="s">
        <v>245</v>
      </c>
      <c r="F41" s="261"/>
      <c r="G41" s="261"/>
      <c r="H41" s="261"/>
      <c r="I41" s="261"/>
      <c r="J41" s="261"/>
      <c r="K41" s="272"/>
      <c r="L41" s="261"/>
      <c r="M41" s="261"/>
      <c r="N41" s="261"/>
      <c r="O41" s="261"/>
      <c r="P41" s="262"/>
      <c r="Q41" s="263"/>
      <c r="R41" s="262"/>
      <c r="S41" s="262"/>
      <c r="T41" s="262"/>
      <c r="U41" s="263"/>
      <c r="V41" s="262"/>
      <c r="W41" s="262"/>
      <c r="X41" s="259"/>
      <c r="Y41" s="259"/>
      <c r="Z41" s="259"/>
    </row>
    <row r="42" spans="1:33" ht="20" customHeight="1" x14ac:dyDescent="0.55000000000000004">
      <c r="A42" s="14"/>
      <c r="B42" s="14"/>
      <c r="C42" s="258"/>
      <c r="D42" s="258"/>
      <c r="E42" s="273" t="s">
        <v>246</v>
      </c>
      <c r="F42" s="274"/>
      <c r="G42" s="274"/>
      <c r="H42" s="274"/>
      <c r="I42" s="274"/>
      <c r="J42" s="275"/>
      <c r="K42" s="276" t="s">
        <v>247</v>
      </c>
      <c r="L42" s="274"/>
      <c r="M42" s="274"/>
      <c r="N42" s="277"/>
      <c r="O42" s="277"/>
      <c r="P42" s="278"/>
      <c r="Q42" s="279"/>
      <c r="R42" s="278"/>
      <c r="S42" s="278"/>
      <c r="T42" s="278"/>
      <c r="U42" s="279"/>
      <c r="V42" s="278"/>
      <c r="W42" s="280"/>
      <c r="X42" s="259"/>
      <c r="Y42" s="259"/>
      <c r="Z42" s="259"/>
    </row>
    <row r="43" spans="1:33" ht="20" customHeight="1" x14ac:dyDescent="0.55000000000000004">
      <c r="A43" s="14"/>
      <c r="B43" s="14"/>
      <c r="C43" s="258"/>
      <c r="D43" s="258"/>
      <c r="E43" s="281" t="s">
        <v>248</v>
      </c>
      <c r="F43" s="282"/>
      <c r="G43" s="282"/>
      <c r="H43" s="282"/>
      <c r="I43" s="282"/>
      <c r="J43" s="283"/>
      <c r="K43" s="284" t="s">
        <v>249</v>
      </c>
      <c r="L43" s="282"/>
      <c r="M43" s="282"/>
      <c r="N43" s="261"/>
      <c r="O43" s="261"/>
      <c r="P43" s="262"/>
      <c r="Q43" s="263"/>
      <c r="R43" s="262"/>
      <c r="S43" s="262"/>
      <c r="T43" s="262"/>
      <c r="U43" s="263"/>
      <c r="V43" s="262"/>
      <c r="W43" s="285"/>
      <c r="X43" s="259"/>
      <c r="Y43" s="259"/>
      <c r="Z43" s="259"/>
    </row>
    <row r="44" spans="1:33" ht="20" customHeight="1" x14ac:dyDescent="0.55000000000000004">
      <c r="A44" s="14"/>
      <c r="B44" s="14"/>
      <c r="C44" s="258"/>
      <c r="D44" s="258"/>
      <c r="E44" s="281" t="s">
        <v>250</v>
      </c>
      <c r="F44" s="282"/>
      <c r="G44" s="282"/>
      <c r="H44" s="282"/>
      <c r="I44" s="282"/>
      <c r="J44" s="283"/>
      <c r="K44" s="284" t="s">
        <v>251</v>
      </c>
      <c r="L44" s="282"/>
      <c r="M44" s="282"/>
      <c r="N44" s="261"/>
      <c r="O44" s="261"/>
      <c r="P44" s="262"/>
      <c r="Q44" s="263"/>
      <c r="R44" s="262"/>
      <c r="S44" s="262"/>
      <c r="T44" s="262"/>
      <c r="U44" s="263"/>
      <c r="V44" s="262"/>
      <c r="W44" s="285"/>
      <c r="X44" s="259"/>
      <c r="Y44" s="259"/>
      <c r="Z44" s="259"/>
    </row>
    <row r="45" spans="1:33" ht="20" customHeight="1" x14ac:dyDescent="0.55000000000000004">
      <c r="A45" s="14"/>
      <c r="B45" s="14"/>
      <c r="C45" s="258"/>
      <c r="D45" s="258"/>
      <c r="E45" s="281" t="s">
        <v>252</v>
      </c>
      <c r="F45" s="282"/>
      <c r="G45" s="282"/>
      <c r="H45" s="282"/>
      <c r="I45" s="282"/>
      <c r="J45" s="283"/>
      <c r="K45" s="284" t="s">
        <v>253</v>
      </c>
      <c r="L45" s="282"/>
      <c r="M45" s="282"/>
      <c r="N45" s="261"/>
      <c r="O45" s="261"/>
      <c r="P45" s="262"/>
      <c r="Q45" s="263"/>
      <c r="R45" s="262"/>
      <c r="S45" s="262"/>
      <c r="T45" s="262"/>
      <c r="U45" s="263"/>
      <c r="V45" s="262"/>
      <c r="W45" s="285"/>
      <c r="X45" s="259"/>
      <c r="Y45" s="259"/>
      <c r="Z45" s="259"/>
    </row>
    <row r="46" spans="1:33" ht="20" customHeight="1" thickBot="1" x14ac:dyDescent="0.6">
      <c r="A46" s="14"/>
      <c r="B46" s="14"/>
      <c r="C46" s="258"/>
      <c r="D46" s="258"/>
      <c r="E46" s="286" t="s">
        <v>254</v>
      </c>
      <c r="F46" s="287"/>
      <c r="G46" s="287"/>
      <c r="H46" s="287"/>
      <c r="I46" s="287"/>
      <c r="J46" s="288"/>
      <c r="K46" s="289" t="s">
        <v>255</v>
      </c>
      <c r="L46" s="287"/>
      <c r="M46" s="287"/>
      <c r="N46" s="290"/>
      <c r="O46" s="290"/>
      <c r="P46" s="291"/>
      <c r="Q46" s="292"/>
      <c r="R46" s="291"/>
      <c r="S46" s="291"/>
      <c r="T46" s="291"/>
      <c r="U46" s="292"/>
      <c r="V46" s="291"/>
      <c r="W46" s="293"/>
      <c r="X46" s="259"/>
      <c r="Y46" s="259"/>
      <c r="Z46" s="259"/>
    </row>
    <row r="47" spans="1:33" ht="20" customHeight="1" x14ac:dyDescent="0.55000000000000004">
      <c r="A47" s="14"/>
      <c r="B47" s="14"/>
      <c r="C47" s="258"/>
      <c r="D47" s="258"/>
      <c r="E47" s="261"/>
      <c r="F47" s="261"/>
      <c r="G47" s="261"/>
      <c r="H47" s="261"/>
      <c r="I47" s="261"/>
      <c r="J47" s="261"/>
      <c r="K47" s="272"/>
      <c r="L47" s="261"/>
      <c r="M47" s="261"/>
      <c r="N47" s="261"/>
      <c r="O47" s="261"/>
      <c r="P47" s="262"/>
      <c r="Q47" s="263"/>
      <c r="R47" s="262"/>
      <c r="S47" s="262"/>
      <c r="T47" s="262"/>
      <c r="U47" s="263"/>
      <c r="V47" s="262"/>
      <c r="W47" s="262"/>
      <c r="X47" s="259"/>
      <c r="Y47" s="259"/>
      <c r="Z47" s="259"/>
    </row>
    <row r="48" spans="1:33" ht="20" customHeight="1" x14ac:dyDescent="0.55000000000000004">
      <c r="A48" s="14"/>
      <c r="B48" s="14"/>
      <c r="C48" s="258"/>
      <c r="D48" s="258"/>
      <c r="E48" s="264" t="s">
        <v>257</v>
      </c>
      <c r="F48" s="261"/>
      <c r="G48" s="261"/>
      <c r="H48" s="261"/>
      <c r="I48" s="261"/>
      <c r="J48" s="261"/>
      <c r="K48" s="261"/>
      <c r="L48" s="261"/>
      <c r="M48" s="261"/>
      <c r="N48" s="261"/>
      <c r="O48" s="261"/>
      <c r="P48" s="262"/>
      <c r="Q48" s="263"/>
      <c r="R48" s="262"/>
      <c r="S48" s="262"/>
      <c r="T48" s="262"/>
      <c r="U48" s="263"/>
      <c r="V48" s="262"/>
      <c r="W48" s="262"/>
      <c r="X48" s="259"/>
      <c r="Y48" s="259"/>
      <c r="Z48" s="259"/>
    </row>
    <row r="49" spans="1:26" ht="20" customHeight="1" x14ac:dyDescent="0.55000000000000004">
      <c r="A49" s="14"/>
      <c r="B49" s="14"/>
      <c r="C49" s="258"/>
      <c r="D49" s="258"/>
      <c r="E49" s="294" t="s">
        <v>258</v>
      </c>
      <c r="F49" s="261"/>
      <c r="G49" s="261"/>
      <c r="H49" s="261"/>
      <c r="I49" s="261"/>
      <c r="J49" s="261"/>
      <c r="K49" s="261"/>
      <c r="L49" s="261"/>
      <c r="M49" s="261"/>
      <c r="N49" s="261"/>
      <c r="O49" s="261"/>
      <c r="P49" s="262"/>
      <c r="Q49" s="263"/>
      <c r="R49" s="262"/>
      <c r="S49" s="262"/>
      <c r="T49" s="262"/>
      <c r="U49" s="263"/>
      <c r="V49" s="262"/>
      <c r="W49" s="262"/>
      <c r="X49" s="259"/>
      <c r="Y49" s="259"/>
      <c r="Z49" s="259"/>
    </row>
    <row r="50" spans="1:26" ht="20" customHeight="1" x14ac:dyDescent="0.55000000000000004">
      <c r="A50" s="14"/>
      <c r="B50" s="14"/>
      <c r="C50" s="258"/>
      <c r="D50" s="258"/>
      <c r="E50" s="261" t="s">
        <v>259</v>
      </c>
      <c r="F50" s="261"/>
      <c r="G50" s="261"/>
      <c r="H50" s="261"/>
      <c r="I50" s="261"/>
      <c r="J50" s="261"/>
      <c r="K50" s="261"/>
      <c r="L50" s="261"/>
      <c r="M50" s="261"/>
      <c r="N50" s="261"/>
      <c r="O50" s="261"/>
      <c r="P50" s="262"/>
      <c r="Q50" s="263"/>
      <c r="R50" s="262"/>
      <c r="S50" s="262"/>
      <c r="T50" s="262"/>
      <c r="U50" s="263"/>
      <c r="V50" s="262"/>
      <c r="W50" s="262"/>
      <c r="X50" s="259"/>
      <c r="Y50" s="259"/>
      <c r="Z50" s="259"/>
    </row>
    <row r="51" spans="1:26" ht="20" customHeight="1" thickBot="1" x14ac:dyDescent="0.6">
      <c r="A51" s="14"/>
      <c r="B51" s="14"/>
      <c r="C51" s="258"/>
      <c r="D51" s="258"/>
      <c r="E51" s="261" t="s">
        <v>260</v>
      </c>
      <c r="F51" s="261"/>
      <c r="G51" s="261"/>
      <c r="H51" s="261"/>
      <c r="I51" s="261"/>
      <c r="J51" s="261"/>
      <c r="K51" s="261"/>
      <c r="L51" s="261"/>
      <c r="M51" s="261"/>
      <c r="N51" s="261"/>
      <c r="O51" s="261"/>
      <c r="P51" s="262"/>
      <c r="Q51" s="263"/>
      <c r="R51" s="262"/>
      <c r="S51" s="262"/>
      <c r="T51" s="262"/>
      <c r="U51" s="263"/>
      <c r="V51" s="262"/>
      <c r="W51" s="262"/>
      <c r="X51" s="259"/>
      <c r="Y51" s="259"/>
      <c r="Z51" s="259"/>
    </row>
    <row r="52" spans="1:26" ht="20" customHeight="1" x14ac:dyDescent="0.55000000000000004">
      <c r="A52" s="14"/>
      <c r="B52" s="14"/>
      <c r="C52" s="258"/>
      <c r="D52" s="258"/>
      <c r="E52" s="273" t="s">
        <v>261</v>
      </c>
      <c r="F52" s="277"/>
      <c r="G52" s="277"/>
      <c r="H52" s="295" t="s">
        <v>262</v>
      </c>
      <c r="I52" s="506" t="s">
        <v>263</v>
      </c>
      <c r="J52" s="507"/>
      <c r="K52" s="261"/>
      <c r="L52" s="261"/>
      <c r="M52" s="261"/>
      <c r="N52" s="261"/>
      <c r="O52" s="261"/>
      <c r="P52" s="262"/>
      <c r="Q52" s="263"/>
      <c r="R52" s="262"/>
      <c r="S52" s="262"/>
      <c r="T52" s="262"/>
      <c r="U52" s="263"/>
      <c r="V52" s="262"/>
      <c r="W52" s="262"/>
      <c r="X52" s="259"/>
      <c r="Y52" s="259"/>
      <c r="Z52" s="259"/>
    </row>
    <row r="53" spans="1:26" ht="20" customHeight="1" thickBot="1" x14ac:dyDescent="0.6">
      <c r="A53" s="14"/>
      <c r="B53" s="14"/>
      <c r="C53" s="258"/>
      <c r="D53" s="258"/>
      <c r="E53" s="286" t="s">
        <v>264</v>
      </c>
      <c r="F53" s="290"/>
      <c r="G53" s="290"/>
      <c r="H53" s="296" t="s">
        <v>265</v>
      </c>
      <c r="I53" s="471" t="s">
        <v>266</v>
      </c>
      <c r="J53" s="472"/>
      <c r="K53" s="261"/>
      <c r="L53" s="261"/>
      <c r="M53" s="261"/>
      <c r="N53" s="261"/>
      <c r="O53" s="261"/>
      <c r="P53" s="262"/>
      <c r="Q53" s="263"/>
      <c r="R53" s="262"/>
      <c r="S53" s="262"/>
      <c r="T53" s="262"/>
      <c r="U53" s="263"/>
      <c r="V53" s="262"/>
      <c r="W53" s="262"/>
      <c r="X53" s="259"/>
      <c r="Y53" s="259"/>
      <c r="Z53" s="259"/>
    </row>
    <row r="54" spans="1:26" ht="20" customHeight="1" x14ac:dyDescent="0.55000000000000004">
      <c r="A54" s="14"/>
      <c r="B54" s="14"/>
      <c r="C54" s="258"/>
      <c r="D54" s="258"/>
      <c r="E54" s="272" t="s">
        <v>267</v>
      </c>
      <c r="F54" s="297"/>
      <c r="G54" s="261"/>
      <c r="H54" s="261"/>
      <c r="I54" s="261"/>
      <c r="J54" s="261"/>
      <c r="K54" s="261"/>
      <c r="L54" s="261"/>
      <c r="M54" s="261"/>
      <c r="N54" s="261"/>
      <c r="O54" s="261"/>
      <c r="P54" s="262"/>
      <c r="Q54" s="263"/>
      <c r="R54" s="262"/>
      <c r="S54" s="262"/>
      <c r="T54" s="262"/>
      <c r="U54" s="263"/>
      <c r="V54" s="262"/>
      <c r="W54" s="262"/>
      <c r="X54" s="259"/>
      <c r="Y54" s="259"/>
      <c r="Z54" s="259"/>
    </row>
    <row r="55" spans="1:26" ht="20" customHeight="1" x14ac:dyDescent="0.55000000000000004">
      <c r="A55" s="14"/>
      <c r="B55" s="14"/>
      <c r="C55" s="258"/>
      <c r="D55" s="258"/>
      <c r="E55" s="261" t="s">
        <v>256</v>
      </c>
      <c r="F55" s="261"/>
      <c r="G55" s="261"/>
      <c r="H55" s="261"/>
      <c r="I55" s="261"/>
      <c r="J55" s="261"/>
      <c r="K55" s="261"/>
      <c r="L55" s="261"/>
      <c r="M55" s="261"/>
      <c r="N55" s="261"/>
      <c r="O55" s="260"/>
      <c r="P55" s="262"/>
      <c r="Q55" s="263"/>
      <c r="R55" s="262"/>
      <c r="S55" s="262"/>
      <c r="T55" s="262"/>
      <c r="U55" s="263"/>
      <c r="V55" s="262"/>
      <c r="W55" s="262"/>
      <c r="X55" s="259"/>
      <c r="Y55" s="259"/>
      <c r="Z55" s="259"/>
    </row>
    <row r="61" spans="1:26" ht="15" customHeight="1" x14ac:dyDescent="0.55000000000000004">
      <c r="A61" s="14"/>
      <c r="B61" s="14"/>
      <c r="C61" s="14"/>
      <c r="D61" s="14"/>
      <c r="E61" s="14"/>
      <c r="F61" s="14"/>
      <c r="G61" s="14"/>
      <c r="H61" s="14"/>
      <c r="I61" s="14"/>
      <c r="J61" s="14"/>
      <c r="K61" s="14"/>
      <c r="L61" s="14"/>
      <c r="M61" s="59"/>
      <c r="N61" s="59"/>
      <c r="O61" s="14"/>
    </row>
    <row r="62" spans="1:26" ht="15" customHeight="1" x14ac:dyDescent="0.55000000000000004">
      <c r="A62" s="14"/>
      <c r="B62" s="14"/>
      <c r="C62" s="14"/>
      <c r="D62" s="14"/>
      <c r="E62" s="14"/>
      <c r="F62" s="14"/>
      <c r="G62" s="14"/>
      <c r="H62" s="14"/>
      <c r="I62" s="14"/>
      <c r="J62" s="14"/>
      <c r="K62" s="14"/>
      <c r="L62" s="14"/>
      <c r="M62" s="14"/>
      <c r="N62" s="14"/>
      <c r="O62" s="14"/>
    </row>
    <row r="63" spans="1:26" ht="15" customHeight="1" x14ac:dyDescent="0.55000000000000004">
      <c r="A63" s="14"/>
      <c r="B63" s="14"/>
      <c r="C63" s="14"/>
      <c r="D63" s="14"/>
      <c r="E63" s="14"/>
      <c r="F63" s="14"/>
      <c r="G63" s="14"/>
      <c r="H63" s="14"/>
      <c r="I63" s="14"/>
      <c r="J63" s="14"/>
      <c r="K63" s="14"/>
      <c r="L63" s="14"/>
      <c r="M63" s="14"/>
      <c r="N63" s="14"/>
      <c r="O63" s="14"/>
    </row>
    <row r="64" spans="1:26" ht="15" customHeight="1" x14ac:dyDescent="0.55000000000000004">
      <c r="A64" s="14"/>
      <c r="B64" s="14"/>
      <c r="C64" s="14"/>
      <c r="D64" s="14"/>
      <c r="E64" s="14"/>
      <c r="F64" s="14"/>
      <c r="G64" s="14"/>
      <c r="H64" s="14"/>
      <c r="I64" s="14"/>
      <c r="J64" s="14"/>
      <c r="K64" s="14"/>
      <c r="L64" s="14"/>
      <c r="M64" s="14"/>
      <c r="N64" s="14"/>
      <c r="O64" s="14"/>
    </row>
    <row r="65" spans="1:15" ht="15" customHeight="1" x14ac:dyDescent="0.55000000000000004">
      <c r="A65" s="14"/>
      <c r="B65" s="14"/>
      <c r="C65" s="14"/>
      <c r="D65" s="14"/>
      <c r="E65" s="14"/>
      <c r="F65" s="14"/>
      <c r="G65" s="116"/>
      <c r="H65" s="116"/>
      <c r="I65" s="14"/>
      <c r="J65" s="14"/>
      <c r="K65" s="14"/>
      <c r="L65" s="14"/>
      <c r="M65" s="14"/>
      <c r="N65" s="14"/>
      <c r="O65" s="14"/>
    </row>
    <row r="66" spans="1:15" ht="15" customHeight="1" x14ac:dyDescent="0.55000000000000004">
      <c r="A66" s="14"/>
      <c r="B66" s="14"/>
      <c r="C66" s="14"/>
      <c r="D66" s="14"/>
      <c r="E66" s="14"/>
      <c r="F66" s="14"/>
      <c r="G66" s="14"/>
      <c r="H66" s="14"/>
      <c r="I66" s="14"/>
      <c r="J66" s="14"/>
      <c r="K66" s="14"/>
      <c r="L66" s="14"/>
      <c r="M66" s="14"/>
      <c r="N66" s="14"/>
      <c r="O66" s="14"/>
    </row>
    <row r="67" spans="1:15" ht="15" customHeight="1" x14ac:dyDescent="0.55000000000000004">
      <c r="A67" s="14"/>
      <c r="B67" s="14"/>
      <c r="C67" s="14"/>
      <c r="D67" s="14"/>
      <c r="E67" s="14"/>
      <c r="F67" s="14"/>
      <c r="G67" s="14"/>
      <c r="H67" s="14"/>
      <c r="I67" s="14"/>
      <c r="J67" s="14"/>
      <c r="K67" s="14"/>
      <c r="L67" s="14"/>
      <c r="M67" s="14"/>
      <c r="N67" s="14"/>
      <c r="O67" s="14"/>
    </row>
    <row r="68" spans="1:15" ht="15" customHeight="1" x14ac:dyDescent="0.55000000000000004">
      <c r="A68" s="14"/>
      <c r="B68" s="14"/>
      <c r="C68" s="14"/>
      <c r="D68" s="14"/>
      <c r="E68" s="14"/>
      <c r="F68" s="14"/>
      <c r="G68" s="14"/>
      <c r="H68" s="14"/>
      <c r="I68" s="14"/>
      <c r="J68" s="14"/>
      <c r="K68" s="14"/>
      <c r="L68" s="14"/>
      <c r="M68" s="14"/>
      <c r="N68" s="14"/>
    </row>
    <row r="69" spans="1:15" ht="15" customHeight="1" x14ac:dyDescent="0.55000000000000004">
      <c r="A69" s="14"/>
      <c r="B69" s="14"/>
      <c r="C69" s="14"/>
      <c r="D69" s="14"/>
      <c r="E69" s="14"/>
      <c r="F69" s="14"/>
      <c r="G69" s="14"/>
      <c r="H69" s="14"/>
      <c r="I69" s="14"/>
      <c r="J69" s="14"/>
      <c r="K69" s="14"/>
      <c r="L69" s="14"/>
      <c r="M69" s="14"/>
      <c r="N69" s="14"/>
    </row>
  </sheetData>
  <sheetProtection formatRows="0"/>
  <mergeCells count="135">
    <mergeCell ref="AF12:AF13"/>
    <mergeCell ref="AG12:AG13"/>
    <mergeCell ref="AD8:AG8"/>
    <mergeCell ref="AD9:AD11"/>
    <mergeCell ref="AE9:AE11"/>
    <mergeCell ref="AF9:AF11"/>
    <mergeCell ref="AG9:AG11"/>
    <mergeCell ref="AD6:AG7"/>
    <mergeCell ref="I52:J52"/>
    <mergeCell ref="P21:R21"/>
    <mergeCell ref="T21:V21"/>
    <mergeCell ref="P19:R19"/>
    <mergeCell ref="T19:V19"/>
    <mergeCell ref="AD12:AD13"/>
    <mergeCell ref="AE12:AE13"/>
    <mergeCell ref="P13:R13"/>
    <mergeCell ref="T13:V13"/>
    <mergeCell ref="P11:R11"/>
    <mergeCell ref="T11:V11"/>
    <mergeCell ref="P17:R17"/>
    <mergeCell ref="T17:V17"/>
    <mergeCell ref="P15:R15"/>
    <mergeCell ref="T15:V15"/>
    <mergeCell ref="I53:J53"/>
    <mergeCell ref="E22:E23"/>
    <mergeCell ref="F22:F23"/>
    <mergeCell ref="M28:O28"/>
    <mergeCell ref="P28:V28"/>
    <mergeCell ref="M29:O29"/>
    <mergeCell ref="P29:V29"/>
    <mergeCell ref="Z31:AA31"/>
    <mergeCell ref="Y22:Y23"/>
    <mergeCell ref="E26:K26"/>
    <mergeCell ref="M26:O26"/>
    <mergeCell ref="P26:V26"/>
    <mergeCell ref="M27:O27"/>
    <mergeCell ref="P27:V27"/>
    <mergeCell ref="L22:L23"/>
    <mergeCell ref="M22:M23"/>
    <mergeCell ref="N22:O23"/>
    <mergeCell ref="P22:V23"/>
    <mergeCell ref="W22:W23"/>
    <mergeCell ref="X22:X23"/>
    <mergeCell ref="B22:B23"/>
    <mergeCell ref="C22:D23"/>
    <mergeCell ref="G22:H23"/>
    <mergeCell ref="J22:J23"/>
    <mergeCell ref="K22:K23"/>
    <mergeCell ref="G20:H21"/>
    <mergeCell ref="I20:I21"/>
    <mergeCell ref="J20:J21"/>
    <mergeCell ref="N20:O21"/>
    <mergeCell ref="B20:B21"/>
    <mergeCell ref="C20:C21"/>
    <mergeCell ref="D20:D21"/>
    <mergeCell ref="F20:F21"/>
    <mergeCell ref="E20:E21"/>
    <mergeCell ref="G18:H19"/>
    <mergeCell ref="I18:I19"/>
    <mergeCell ref="J18:J19"/>
    <mergeCell ref="N18:O19"/>
    <mergeCell ref="B18:B19"/>
    <mergeCell ref="C18:C19"/>
    <mergeCell ref="D18:D19"/>
    <mergeCell ref="F18:F19"/>
    <mergeCell ref="E18:E19"/>
    <mergeCell ref="B16:B17"/>
    <mergeCell ref="C16:C17"/>
    <mergeCell ref="D16:D17"/>
    <mergeCell ref="F16:F17"/>
    <mergeCell ref="E16:E17"/>
    <mergeCell ref="G14:H15"/>
    <mergeCell ref="I14:I15"/>
    <mergeCell ref="J14:J15"/>
    <mergeCell ref="N14:O15"/>
    <mergeCell ref="B14:B15"/>
    <mergeCell ref="C14:C15"/>
    <mergeCell ref="D14:D15"/>
    <mergeCell ref="F14:F15"/>
    <mergeCell ref="E14:E15"/>
    <mergeCell ref="G16:H17"/>
    <mergeCell ref="I16:I17"/>
    <mergeCell ref="J16:J17"/>
    <mergeCell ref="N16:O17"/>
    <mergeCell ref="I10:I11"/>
    <mergeCell ref="J10:J11"/>
    <mergeCell ref="N10:O11"/>
    <mergeCell ref="G12:H13"/>
    <mergeCell ref="I12:I13"/>
    <mergeCell ref="J12:J13"/>
    <mergeCell ref="N12:O13"/>
    <mergeCell ref="B10:B11"/>
    <mergeCell ref="C10:C11"/>
    <mergeCell ref="D10:D11"/>
    <mergeCell ref="F10:F11"/>
    <mergeCell ref="E10:E11"/>
    <mergeCell ref="Z6:Z7"/>
    <mergeCell ref="A8:A9"/>
    <mergeCell ref="B8:B9"/>
    <mergeCell ref="C8:C9"/>
    <mergeCell ref="D8:D9"/>
    <mergeCell ref="F8:F9"/>
    <mergeCell ref="E8:E9"/>
    <mergeCell ref="J6:J7"/>
    <mergeCell ref="K6:K7"/>
    <mergeCell ref="L6:L7"/>
    <mergeCell ref="M6:M7"/>
    <mergeCell ref="N6:O7"/>
    <mergeCell ref="P6:V7"/>
    <mergeCell ref="P9:R9"/>
    <mergeCell ref="T9:V9"/>
    <mergeCell ref="E33:Y33"/>
    <mergeCell ref="E34:Y34"/>
    <mergeCell ref="E35:Y35"/>
    <mergeCell ref="N1:O1"/>
    <mergeCell ref="J2:L2"/>
    <mergeCell ref="J3:L3"/>
    <mergeCell ref="M4:O4"/>
    <mergeCell ref="B6:B7"/>
    <mergeCell ref="C6:D7"/>
    <mergeCell ref="F6:F7"/>
    <mergeCell ref="G6:H7"/>
    <mergeCell ref="I6:I7"/>
    <mergeCell ref="G8:H9"/>
    <mergeCell ref="I8:I9"/>
    <mergeCell ref="J8:J9"/>
    <mergeCell ref="N8:O9"/>
    <mergeCell ref="W6:W7"/>
    <mergeCell ref="Y6:Y7"/>
    <mergeCell ref="B12:B13"/>
    <mergeCell ref="C12:C13"/>
    <mergeCell ref="D12:D13"/>
    <mergeCell ref="F12:F13"/>
    <mergeCell ref="E12:E13"/>
    <mergeCell ref="G10:H11"/>
  </mergeCells>
  <phoneticPr fontId="3"/>
  <conditionalFormatting sqref="N10:O11">
    <cfRule type="expression" dxfId="6" priority="63">
      <formula>AND(#REF!="〇",$N$10="")</formula>
    </cfRule>
  </conditionalFormatting>
  <conditionalFormatting sqref="N12:O13">
    <cfRule type="expression" dxfId="5" priority="62">
      <formula>AND(#REF!="〇",$N$12="")</formula>
    </cfRule>
  </conditionalFormatting>
  <conditionalFormatting sqref="N14:O15">
    <cfRule type="expression" dxfId="4" priority="61">
      <formula>AND(#REF!="〇",$N$14="")</formula>
    </cfRule>
  </conditionalFormatting>
  <conditionalFormatting sqref="N16:O17">
    <cfRule type="expression" dxfId="3" priority="60">
      <formula>AND(#REF!="〇",$N$16="")</formula>
    </cfRule>
  </conditionalFormatting>
  <conditionalFormatting sqref="N18:O19">
    <cfRule type="top10" dxfId="2" priority="59" rank="10"/>
  </conditionalFormatting>
  <conditionalFormatting sqref="N20:O21">
    <cfRule type="expression" dxfId="1" priority="57">
      <formula>AND(#REF!="〇",$N$20="")</formula>
    </cfRule>
    <cfRule type="expression" dxfId="0" priority="58">
      <formula>AND(#REF!&lt;&gt;"〇",$N$20&lt;&gt;"")</formula>
    </cfRule>
  </conditionalFormatting>
  <dataValidations xWindow="1180" yWindow="799" count="16">
    <dataValidation allowBlank="1" showInputMessage="1" showErrorMessage="1" promptTitle="入力時の注意" prompt="1‐⑥別紙に記載の_x000a_資格について、_x000a_所持している場合は_x000a_ご記入ください。" sqref="K11 K13 K15 K17 K19 K21" xr:uid="{FF8E4046-2DEB-4754-A94A-5B44ADD801A5}"/>
    <dataValidation type="list" allowBlank="1" showInputMessage="1" showErrorMessage="1" promptTitle="入力時の注意" prompt="保育士をお持ちの場合は_x000a_保育士を選択してください。_x000a_研修修了者で２つの研修を修了した場合は_x000a_どちらか１つを選択してください。" sqref="K10 K12 K14 K16 K18 K20" xr:uid="{C656D08C-657F-4760-AE59-BC5D613013BE}">
      <formula1>"保育士,保育サポーター研修修了,子育て支援員研修修了"</formula1>
    </dataValidation>
    <dataValidation allowBlank="1" showInputMessage="1" showErrorMessage="1" promptTitle="入力不要" prompt="右の欄の水色セルに入力してください。" sqref="M10:M21" xr:uid="{D3E6FD14-6597-4A5E-9D57-49C00B0E049A}"/>
    <dataValidation type="list" allowBlank="1" showInputMessage="1" showErrorMessage="1" promptTitle="入力時の注意" prompt="プルダウンより選択してください。" sqref="J10:J21" xr:uid="{504B2630-9C60-4312-A1E8-9E96A5EFA305}">
      <formula1>"ほっとステイ責任者,ほっとステイスタッフ"</formula1>
    </dataValidation>
    <dataValidation type="list" allowBlank="1" showInputMessage="1" showErrorMessage="1" promptTitle="入力時の注意" prompt="プルダウンより選択してください。" sqref="F10:F21 E8" xr:uid="{0F64FEEA-B122-477E-BBDE-0888CB5A6BFF}">
      <formula1>"　,〇"</formula1>
    </dataValidation>
    <dataValidation allowBlank="1" showInputMessage="1" showErrorMessage="1" promptTitle="入力時不要" prompt="自動計算されます" sqref="I22:I23" xr:uid="{DA4249B1-0A09-465C-AD10-89651D736CA8}"/>
    <dataValidation allowBlank="1" showInputMessage="1" showErrorMessage="1" promptTitle="入力時の注意" prompt="資格に記載の氏名と_x000a_齟齬のないようご注意ください。_x000a_旧姓等で氏名が異なる場合_x000a_どちらも１枠に記入してください。" sqref="G10:H21" xr:uid="{78EDA4DE-3AC4-4479-85C0-19D75F8E7A52}"/>
    <dataValidation allowBlank="1" showInputMessage="1" showErrorMessage="1" promptTitle="入力時の注意" prompt="24時間標記で_x000a_ご記入ください。" sqref="P11:R11 T11:V11 P13:R13 T13:V13 P15:R15 T15:V15 P17:R17 T17:V17 P19:R19 T19:V19 P21:R21 T21:V21" xr:uid="{47E21E1D-BC8F-4057-9DEF-733FAE35E0FC}"/>
    <dataValidation allowBlank="1" showInputMessage="1" showErrorMessage="1" promptTitle="記入時の注意（労基法の内容を確認してください。）" prompt="休憩時間がない場合記入不要。_x000a_６時間以上８時間以下：４５分_x000a_８時間以上：１時間" sqref="W10:W21" xr:uid="{24505DB0-D64F-43F9-9887-DB96F78CD8CE}"/>
    <dataValidation allowBlank="1" showInputMessage="1" showErrorMessage="1" promptTitle="入力時の注意（別紙要確認）" prompt="左記の資格に対し、_x000a_１年以上の経験がある場合は_x000a_「１」以上の数字のみ記入_x000a_左記の資格に対し、_x000a_１年以上の経験がない場合_x000a_「０」を数字のみ記入" sqref="L11 L13 L15 L17 L19 L21" xr:uid="{BFA58AB5-F4B8-4D7E-B9FE-F66DCEB22600}"/>
    <dataValidation type="list" allowBlank="1" showInputMessage="1" showErrorMessage="1" promptTitle="入力時の注意（別紙要確認）" prompt="左記の資格に対し、_x000a_１年以上の経験がある場合は「有」_x000a_１年以上の経験がない場合は「無」_x000a_を記入してください。_x000a_２つ以上資格がある場合は_x000a_最も活用している資格について記入してください。" sqref="L10 L12 L14 L16 L18 L20" xr:uid="{1577B68D-81D7-4E69-BF37-0585BA9962CC}">
      <formula1>"有,無"</formula1>
    </dataValidation>
    <dataValidation allowBlank="1" showInputMessage="1" showErrorMessage="1" promptTitle="記入時の注意" prompt="特記事項がない場合_x000a_記入不要です。" sqref="N10:O21" xr:uid="{15007E72-29B4-426E-AD0D-38467B2463CF}"/>
    <dataValidation type="list" allowBlank="1" showInputMessage="1" showErrorMessage="1" promptTitle="入力時の注意（別紙要確認）" prompt="常勤：ひろばに７時間以上フルタイムで従事する方_x000a_非常勤：上記以外の方_x000a_※法人での雇われ方ではありません。_x000a__x000a_" sqref="I10:I21" xr:uid="{97A3DBE5-A9BB-44F9-8C85-510F6E308C44}">
      <formula1>"常勤,非常勤"</formula1>
    </dataValidation>
    <dataValidation allowBlank="1" showInputMessage="1" showErrorMessage="1" promptTitle="入力不要" prompt="自動で入力されます。" sqref="Y10:Z23 C10:D23" xr:uid="{2A4E1C16-1C2C-4AD0-B992-29F5BC8EF8A9}"/>
    <dataValidation type="list" allowBlank="1" showInputMessage="1" showErrorMessage="1" promptTitle="入力不要" prompt="自動で入力されます。" sqref="E10:E23" xr:uid="{BD6B2463-5AAB-43F2-A6F1-3F56AE329138}">
      <formula1>"　,〇"</formula1>
    </dataValidation>
    <dataValidation allowBlank="1" showInputMessage="1" showErrorMessage="1" promptTitle="入力時の注意" prompt="ひと月に平均で何日ひろばに_x000a_従事するか記入してください。_x000a_※なお、他の施設と兼任する_x000a_場合、同じ方のひと月の_x000a_従事日数が31日間を_x000a_超えないよう注意してください。_x000a__x000a_" sqref="Q10 Q12 Q14 Q16 Q18 Q20" xr:uid="{BA706EEA-F704-44D2-A18A-7705D8E6D35E}"/>
  </dataValidations>
  <printOptions horizontalCentered="1"/>
  <pageMargins left="0.55118110236220474" right="0.39370078740157483" top="0.82677165354330717" bottom="0.59055118110236227" header="0.55118110236220474" footer="0.51181102362204722"/>
  <pageSetup paperSize="9" scale="50" orientation="landscape" horizontalDpi="300" verticalDpi="300" r:id="rId1"/>
  <headerFooter alignWithMargins="0">
    <oddHeader>&amp;F</oddHeader>
  </headerFooter>
  <rowBreaks count="1" manualBreakCount="1">
    <brk id="30" max="2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2-①</vt:lpstr>
      <vt:lpstr>2-②</vt:lpstr>
      <vt:lpstr>【非表示】1‐⑦差し込み </vt:lpstr>
      <vt:lpstr>1-⑦</vt:lpstr>
      <vt:lpstr>【非表示】1‐⑧差し込み</vt:lpstr>
      <vt:lpstr>1-⑧ </vt:lpstr>
      <vt:lpstr>2-③</vt:lpstr>
      <vt:lpstr>2-④</vt:lpstr>
      <vt:lpstr>'2-①'!OLE_LINK2</vt:lpstr>
      <vt:lpstr>'【非表示】1‐⑦差し込み '!Print_Area</vt:lpstr>
      <vt:lpstr>【非表示】1‐⑧差し込み!Print_Area</vt:lpstr>
      <vt:lpstr>'1-⑦'!Print_Area</vt:lpstr>
      <vt:lpstr>'1-⑧ '!Print_Area</vt:lpstr>
      <vt:lpstr>'2-①'!Print_Area</vt:lpstr>
      <vt:lpstr>'2-③'!Print_Area</vt:lpstr>
      <vt:lpstr>'2-④'!Print_Area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2025-03-17T05:28:59Z</dcterms:modified>
</cp:coreProperties>
</file>